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<sst xmlns="http://schemas.openxmlformats.org/spreadsheetml/2006/main" count="118" uniqueCount="54">
  <si>
    <r>
      <rPr>
        <b/>
        <sz val="22"/>
        <rFont val="宋体"/>
        <charset val="134"/>
      </rPr>
      <t>尼勒克县孟克特水电投资有限公司2026年9月社保表</t>
    </r>
    <r>
      <rPr>
        <b/>
        <sz val="9"/>
        <rFont val="宋体"/>
        <charset val="134"/>
      </rPr>
      <t>（编号：65405498667）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</si>
  <si>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</si>
  <si>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</si>
  <si>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</si>
  <si>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</si>
  <si>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</si>
  <si>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</si>
  <si>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</si>
  <si>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</si>
  <si>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</si>
  <si>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</si>
  <si>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</si>
  <si>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</si>
  <si>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合计</t>
  </si>
  <si>
    <t>发薪单位</t>
  </si>
  <si>
    <t>企业16%</t>
  </si>
  <si>
    <t>个人8%</t>
  </si>
  <si>
    <t>企业0.5%</t>
  </si>
  <si>
    <t>个人0.5%</t>
  </si>
  <si>
    <t>企业0.4%</t>
  </si>
  <si>
    <t>企业8.5%</t>
  </si>
  <si>
    <t>个人2%</t>
  </si>
  <si>
    <t>个人100%</t>
  </si>
  <si>
    <t>企业100%</t>
  </si>
  <si>
    <t>企业</t>
  </si>
  <si>
    <t>个人</t>
  </si>
  <si>
    <t>652832631430</t>
  </si>
  <si>
    <t>410527198608125427</t>
  </si>
  <si>
    <t>张志慧</t>
  </si>
  <si>
    <t>水电</t>
  </si>
  <si>
    <t>652832711614</t>
  </si>
  <si>
    <t>412827199408129530</t>
  </si>
  <si>
    <t>赵江龙</t>
  </si>
  <si>
    <t>9月减员</t>
  </si>
  <si>
    <t>654017973553</t>
  </si>
  <si>
    <t>622223198911180321</t>
  </si>
  <si>
    <t>张玉琴</t>
  </si>
  <si>
    <t>652832791619</t>
  </si>
  <si>
    <t>刘锐</t>
  </si>
  <si>
    <t>9月增员</t>
  </si>
  <si>
    <t>6528100451767</t>
  </si>
  <si>
    <t>412724199603250622</t>
  </si>
  <si>
    <t>连阵阵</t>
  </si>
  <si>
    <t>小计4人</t>
  </si>
  <si>
    <r>
      <rPr>
        <b/>
        <sz val="22"/>
        <rFont val="宋体"/>
        <charset val="134"/>
      </rPr>
      <t>尼勒克县孟克特水电投资有限公司2026年6-8月社保表</t>
    </r>
    <r>
      <rPr>
        <b/>
        <sz val="9"/>
        <rFont val="宋体"/>
        <charset val="134"/>
      </rPr>
      <t>（编号：65405498667）</t>
    </r>
  </si>
  <si>
    <t>月份</t>
  </si>
  <si>
    <t>长护保险</t>
  </si>
  <si>
    <t>企业0.32%</t>
  </si>
  <si>
    <t>企业8.2%</t>
  </si>
  <si>
    <t>企业0.1%</t>
  </si>
  <si>
    <t>6月</t>
  </si>
  <si>
    <t>小计</t>
  </si>
  <si>
    <t>7月</t>
  </si>
  <si>
    <t>8月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</si>
</sst>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5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Arial"/>
      <charset val="0"/>
    </font>
    <font>
      <b/>
      <sz val="2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8"/>
      <name val="宋体"/>
      <charset val="0"/>
    </font>
    <font>
      <sz val="6"/>
      <name val="宋体"/>
      <charset val="134"/>
    </font>
    <font>
      <sz val="6"/>
      <name val="宋体"/>
      <charset val="0"/>
    </font>
    <font>
      <sz val="8"/>
      <color rgb="FF000000"/>
      <name val="宋体"/>
      <charset val="134"/>
    </font>
    <font>
      <sz val="6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/>
    <xf numFmtId="0" fontId="0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10" fontId="4" fillId="0" borderId="4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shrinkToFit="1"/>
    </xf>
    <xf numFmtId="0" fontId="5" fillId="0" borderId="4" xfId="49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0" fillId="0" borderId="4" xfId="0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/>
    </xf>
    <xf numFmtId="49" fontId="11" fillId="0" borderId="4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3" fillId="3" borderId="4" xfId="0" applyNumberFormat="1" applyFont="1" applyFill="1" applyBorder="1" applyAlignment="1"/>
    <xf numFmtId="0" fontId="4" fillId="3" borderId="4" xfId="0" applyNumberFormat="1" applyFont="1" applyFill="1" applyBorder="1" applyAlignment="1"/>
    <xf numFmtId="176" fontId="4" fillId="3" borderId="4" xfId="0" applyNumberFormat="1" applyFont="1" applyFill="1" applyBorder="1" applyAlignment="1"/>
    <xf numFmtId="176" fontId="4" fillId="0" borderId="4" xfId="0" applyNumberFormat="1" applyFont="1" applyFill="1" applyBorder="1" applyAlignment="1"/>
    <xf numFmtId="0" fontId="1" fillId="0" borderId="4" xfId="0" applyNumberFormat="1" applyFont="1" applyFill="1" applyBorder="1" applyAlignment="1">
      <alignment horizont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10" fontId="6" fillId="0" borderId="4" xfId="0" applyNumberFormat="1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 quotePrefix="1">
      <alignment horizontal="center" vertical="center" shrinkToFit="1"/>
    </xf>
    <xf numFmtId="0" fontId="8" fillId="0" borderId="4" xfId="0" applyFont="1" applyFill="1" applyBorder="1" applyAlignment="1" quotePrefix="1">
      <alignment horizontal="center" vertical="center"/>
    </xf>
    <xf numFmtId="0" fontId="10" fillId="0" borderId="4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6"/>
  <sheetViews>
    <sheetView tabSelected="1" workbookViewId="0">
      <selection activeCell="R26" sqref="R26"/>
    </sheetView>
  </sheetViews>
  <sheetFormatPr defaultColWidth="8" defaultRowHeight="12.75"/>
  <cols>
    <col min="1" max="1" width="3.50833333333333" style="1" customWidth="1"/>
    <col min="2" max="2" width="10.9833333333333" style="5" customWidth="1"/>
    <col min="3" max="3" width="15.875" style="6" customWidth="1"/>
    <col min="4" max="4" width="7.44166666666667" style="1" customWidth="1"/>
    <col min="5" max="5" width="9" style="1" customWidth="1"/>
    <col min="6" max="6" width="10.7083333333333" style="1" customWidth="1"/>
    <col min="7" max="7" width="10.8416666666667" style="1" customWidth="1"/>
    <col min="8" max="8" width="10.0666666666667" style="1" customWidth="1"/>
    <col min="9" max="10" width="10.55" style="1"/>
    <col min="11" max="11" width="10.9833333333333" style="1" customWidth="1"/>
    <col min="12" max="12" width="11.7666666666667" style="1" customWidth="1"/>
    <col min="13" max="13" width="10.45" style="1" customWidth="1"/>
    <col min="14" max="14" width="9.54166666666667" style="1" customWidth="1"/>
    <col min="15" max="15" width="10.55" style="1" customWidth="1"/>
    <col min="16" max="16" width="8.75" style="1" customWidth="1"/>
    <col min="17" max="17" width="10.6666666666667" style="1" customWidth="1"/>
    <col min="18" max="18" width="10.7833333333333" style="1" customWidth="1"/>
    <col min="19" max="19" width="10.6333333333333" style="1" customWidth="1"/>
    <col min="20" max="20" width="10.6333333333333" style="1" hidden="1" customWidth="1"/>
    <col min="21" max="21" width="18.3333333333333" style="5" hidden="1" customWidth="1"/>
    <col min="22" max="16384" width="8" style="1"/>
  </cols>
  <sheetData>
    <row r="1" s="1" customFormat="1" ht="27" spans="1:2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="1" customFormat="1" ht="15" customHeight="1" spans="1:21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2" t="s">
        <v>6</v>
      </c>
      <c r="G2" s="13" t="s">
        <v>7</v>
      </c>
      <c r="H2" s="13"/>
      <c r="I2" s="13" t="s">
        <v>8</v>
      </c>
      <c r="J2" s="13"/>
      <c r="K2" s="13" t="s">
        <v>9</v>
      </c>
      <c r="L2" s="14" t="s">
        <v>10</v>
      </c>
      <c r="M2" s="13" t="s">
        <v>11</v>
      </c>
      <c r="N2" s="13"/>
      <c r="O2" s="13" t="s">
        <v>12</v>
      </c>
      <c r="P2" s="13" t="s">
        <v>12</v>
      </c>
      <c r="Q2" s="15" t="s">
        <v>13</v>
      </c>
      <c r="R2" s="15"/>
      <c r="S2" s="15"/>
      <c r="T2" s="16"/>
      <c r="U2" s="17" t="s">
        <v>14</v>
      </c>
    </row>
    <row r="3" s="1" customFormat="1" ht="15" customHeight="1" spans="1:21">
      <c r="A3" s="18"/>
      <c r="B3" s="19"/>
      <c r="C3" s="20"/>
      <c r="D3" s="19"/>
      <c r="E3" s="19"/>
      <c r="F3" s="21"/>
      <c r="G3" s="22" t="s">
        <v>15</v>
      </c>
      <c r="H3" s="22" t="s">
        <v>16</v>
      </c>
      <c r="I3" s="22" t="s">
        <v>17</v>
      </c>
      <c r="J3" s="22" t="s">
        <v>18</v>
      </c>
      <c r="K3" s="23" t="s">
        <v>19</v>
      </c>
      <c r="L3" s="24"/>
      <c r="M3" s="22" t="s">
        <v>20</v>
      </c>
      <c r="N3" s="22" t="s">
        <v>21</v>
      </c>
      <c r="O3" s="22" t="s">
        <v>22</v>
      </c>
      <c r="P3" s="23" t="s">
        <v>23</v>
      </c>
      <c r="Q3" s="25" t="s">
        <v>24</v>
      </c>
      <c r="R3" s="25" t="s">
        <v>25</v>
      </c>
      <c r="S3" s="25" t="s">
        <v>13</v>
      </c>
      <c r="T3" s="15"/>
      <c r="U3" s="26"/>
    </row>
    <row r="4" s="2" customFormat="1" ht="17" customHeight="1" spans="1:21">
      <c r="A4" s="27">
        <v>1</v>
      </c>
      <c r="B4" s="28" t="s">
        <v>26</v>
      </c>
      <c r="C4" s="51" t="s">
        <v>27</v>
      </c>
      <c r="D4" s="30" t="s">
        <v>28</v>
      </c>
      <c r="E4" s="31" t="s">
        <v>29</v>
      </c>
      <c r="F4" s="32">
        <v>5246</v>
      </c>
      <c r="G4" s="33">
        <f t="shared" ref="G4:G8" si="0">ROUND(F4*0.16,2)</f>
        <v>839.36</v>
      </c>
      <c r="H4" s="33">
        <f t="shared" ref="H4:H8" si="1">ROUND(F4*0.08,2)</f>
        <v>419.68</v>
      </c>
      <c r="I4" s="33">
        <f t="shared" ref="I4:I8" si="2">ROUND(F4*0.005,2)</f>
        <v>26.23</v>
      </c>
      <c r="J4" s="33">
        <f t="shared" ref="J4:J8" si="3">ROUND(F4*0.005,2)</f>
        <v>26.23</v>
      </c>
      <c r="K4" s="33">
        <f t="shared" ref="K4:K8" si="4">ROUND(F4*0.004,2)</f>
        <v>20.98</v>
      </c>
      <c r="L4" s="32">
        <v>5246</v>
      </c>
      <c r="M4" s="33">
        <f t="shared" ref="M4:M8" si="5">ROUND(L4*8.5%,2)</f>
        <v>445.91</v>
      </c>
      <c r="N4" s="33">
        <f t="shared" ref="N4:N8" si="6">ROUND(L4*2%,2)</f>
        <v>104.92</v>
      </c>
      <c r="O4" s="33">
        <v>10</v>
      </c>
      <c r="P4" s="33">
        <v>10</v>
      </c>
      <c r="Q4" s="34">
        <f t="shared" ref="Q4:Q8" si="7">G4+I4+K4+M4+P4</f>
        <v>1342.48</v>
      </c>
      <c r="R4" s="34">
        <f t="shared" ref="R4:R8" si="8">H4+J4+N4+O4</f>
        <v>560.83</v>
      </c>
      <c r="S4" s="34">
        <f t="shared" ref="S4:S8" si="9">Q4+R4</f>
        <v>1903.31</v>
      </c>
      <c r="T4" s="33"/>
      <c r="U4" s="35"/>
    </row>
    <row r="5" s="3" customFormat="1" ht="17" hidden="1" customHeight="1" spans="1:21">
      <c r="A5" s="27">
        <v>2</v>
      </c>
      <c r="B5" s="52" t="s">
        <v>30</v>
      </c>
      <c r="C5" s="53" t="s">
        <v>31</v>
      </c>
      <c r="D5" s="30" t="s">
        <v>32</v>
      </c>
      <c r="E5" s="38" t="s">
        <v>29</v>
      </c>
      <c r="F5" s="32"/>
      <c r="G5" s="33"/>
      <c r="H5" s="33"/>
      <c r="I5" s="33"/>
      <c r="J5" s="33"/>
      <c r="K5" s="33"/>
      <c r="L5" s="32"/>
      <c r="M5" s="33"/>
      <c r="N5" s="33"/>
      <c r="O5" s="33"/>
      <c r="P5" s="33"/>
      <c r="Q5" s="34"/>
      <c r="R5" s="34"/>
      <c r="S5" s="34"/>
      <c r="T5" s="33" t="s">
        <v>33</v>
      </c>
      <c r="U5" s="35"/>
    </row>
    <row r="6" s="3" customFormat="1" ht="17" customHeight="1" spans="1:21">
      <c r="A6" s="27">
        <v>2</v>
      </c>
      <c r="B6" s="39" t="s">
        <v>34</v>
      </c>
      <c r="C6" s="40" t="s">
        <v>35</v>
      </c>
      <c r="D6" s="30" t="s">
        <v>36</v>
      </c>
      <c r="E6" s="38" t="s">
        <v>29</v>
      </c>
      <c r="F6" s="32">
        <v>5246</v>
      </c>
      <c r="G6" s="33">
        <f t="shared" si="0"/>
        <v>839.36</v>
      </c>
      <c r="H6" s="33">
        <f t="shared" si="1"/>
        <v>419.68</v>
      </c>
      <c r="I6" s="33">
        <f t="shared" si="2"/>
        <v>26.23</v>
      </c>
      <c r="J6" s="33">
        <f t="shared" si="3"/>
        <v>26.23</v>
      </c>
      <c r="K6" s="33">
        <f t="shared" si="4"/>
        <v>20.98</v>
      </c>
      <c r="L6" s="32">
        <v>5246</v>
      </c>
      <c r="M6" s="33">
        <f t="shared" si="5"/>
        <v>445.91</v>
      </c>
      <c r="N6" s="33">
        <f t="shared" si="6"/>
        <v>104.92</v>
      </c>
      <c r="O6" s="33">
        <v>10</v>
      </c>
      <c r="P6" s="33">
        <v>10</v>
      </c>
      <c r="Q6" s="34">
        <f t="shared" si="7"/>
        <v>1342.48</v>
      </c>
      <c r="R6" s="34">
        <f t="shared" si="8"/>
        <v>560.83</v>
      </c>
      <c r="S6" s="34">
        <f t="shared" si="9"/>
        <v>1903.31</v>
      </c>
      <c r="T6" s="33"/>
      <c r="U6" s="35"/>
    </row>
    <row r="7" s="3" customFormat="1" ht="17" customHeight="1" spans="1:21">
      <c r="A7" s="27">
        <v>3</v>
      </c>
      <c r="B7" s="39" t="s">
        <v>37</v>
      </c>
      <c r="C7" s="40" t="s">
        <v>31</v>
      </c>
      <c r="D7" s="30" t="s">
        <v>38</v>
      </c>
      <c r="E7" s="38" t="s">
        <v>29</v>
      </c>
      <c r="F7" s="32">
        <v>5246</v>
      </c>
      <c r="G7" s="33">
        <f t="shared" si="0"/>
        <v>839.36</v>
      </c>
      <c r="H7" s="33">
        <f t="shared" si="1"/>
        <v>419.68</v>
      </c>
      <c r="I7" s="33">
        <f t="shared" si="2"/>
        <v>26.23</v>
      </c>
      <c r="J7" s="33">
        <f t="shared" si="3"/>
        <v>26.23</v>
      </c>
      <c r="K7" s="33">
        <f t="shared" si="4"/>
        <v>20.98</v>
      </c>
      <c r="L7" s="32">
        <v>5246</v>
      </c>
      <c r="M7" s="33">
        <f t="shared" si="5"/>
        <v>445.91</v>
      </c>
      <c r="N7" s="33">
        <f t="shared" si="6"/>
        <v>104.92</v>
      </c>
      <c r="O7" s="33">
        <v>10</v>
      </c>
      <c r="P7" s="33">
        <v>10</v>
      </c>
      <c r="Q7" s="34">
        <f t="shared" si="7"/>
        <v>1342.48</v>
      </c>
      <c r="R7" s="34">
        <f t="shared" si="8"/>
        <v>560.83</v>
      </c>
      <c r="S7" s="34">
        <f t="shared" si="9"/>
        <v>1903.31</v>
      </c>
      <c r="T7" s="33" t="s">
        <v>39</v>
      </c>
      <c r="U7" s="35"/>
    </row>
    <row r="8" s="4" customFormat="1" ht="18" customHeight="1" spans="1:21">
      <c r="A8" s="27">
        <v>4</v>
      </c>
      <c r="B8" s="39" t="s">
        <v>40</v>
      </c>
      <c r="C8" s="41" t="s">
        <v>41</v>
      </c>
      <c r="D8" s="30" t="s">
        <v>42</v>
      </c>
      <c r="E8" s="42" t="s">
        <v>29</v>
      </c>
      <c r="F8" s="32">
        <v>5246</v>
      </c>
      <c r="G8" s="33">
        <f t="shared" si="0"/>
        <v>839.36</v>
      </c>
      <c r="H8" s="33">
        <f t="shared" si="1"/>
        <v>419.68</v>
      </c>
      <c r="I8" s="33">
        <f t="shared" si="2"/>
        <v>26.23</v>
      </c>
      <c r="J8" s="33">
        <f t="shared" si="3"/>
        <v>26.23</v>
      </c>
      <c r="K8" s="33">
        <f t="shared" si="4"/>
        <v>20.98</v>
      </c>
      <c r="L8" s="32">
        <v>5246</v>
      </c>
      <c r="M8" s="33">
        <f t="shared" si="5"/>
        <v>445.91</v>
      </c>
      <c r="N8" s="33">
        <f t="shared" si="6"/>
        <v>104.92</v>
      </c>
      <c r="O8" s="33">
        <v>10</v>
      </c>
      <c r="P8" s="33">
        <v>10</v>
      </c>
      <c r="Q8" s="34">
        <f t="shared" si="7"/>
        <v>1342.48</v>
      </c>
      <c r="R8" s="34">
        <f t="shared" si="8"/>
        <v>560.83</v>
      </c>
      <c r="S8" s="34">
        <f t="shared" si="9"/>
        <v>1903.31</v>
      </c>
      <c r="T8" s="33"/>
      <c r="U8" s="35"/>
    </row>
    <row r="9" s="1" customFormat="1" ht="20" customHeight="1" spans="1:21">
      <c r="A9" s="43"/>
      <c r="B9" s="43" t="s">
        <v>43</v>
      </c>
      <c r="C9" s="44"/>
      <c r="D9" s="43"/>
      <c r="E9" s="44"/>
      <c r="F9" s="45">
        <f t="shared" ref="F9:S9" si="10">SUM(F4:F8)</f>
        <v>20984</v>
      </c>
      <c r="G9" s="45">
        <f t="shared" si="10"/>
        <v>3357.44</v>
      </c>
      <c r="H9" s="45">
        <f t="shared" si="10"/>
        <v>1678.72</v>
      </c>
      <c r="I9" s="45">
        <f t="shared" si="10"/>
        <v>104.92</v>
      </c>
      <c r="J9" s="45">
        <f t="shared" si="10"/>
        <v>104.92</v>
      </c>
      <c r="K9" s="45">
        <f t="shared" si="10"/>
        <v>83.92</v>
      </c>
      <c r="L9" s="45">
        <f t="shared" si="10"/>
        <v>20984</v>
      </c>
      <c r="M9" s="45">
        <f t="shared" si="10"/>
        <v>1783.64</v>
      </c>
      <c r="N9" s="45">
        <f t="shared" si="10"/>
        <v>419.68</v>
      </c>
      <c r="O9" s="45">
        <f t="shared" si="10"/>
        <v>40</v>
      </c>
      <c r="P9" s="45">
        <f t="shared" si="10"/>
        <v>40</v>
      </c>
      <c r="Q9" s="45">
        <f t="shared" si="10"/>
        <v>5369.92</v>
      </c>
      <c r="R9" s="45">
        <f t="shared" si="10"/>
        <v>2243.32</v>
      </c>
      <c r="S9" s="45">
        <f t="shared" si="10"/>
        <v>7613.24</v>
      </c>
      <c r="T9" s="46"/>
      <c r="U9" s="47"/>
    </row>
    <row r="11" s="1" customFormat="1" ht="27" spans="1:21">
      <c r="A11" s="7" t="s">
        <v>44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="1" customFormat="1" spans="1:21">
      <c r="A12" s="18" t="s">
        <v>1</v>
      </c>
      <c r="B12" s="19" t="s">
        <v>2</v>
      </c>
      <c r="C12" s="20" t="s">
        <v>3</v>
      </c>
      <c r="D12" s="19" t="s">
        <v>4</v>
      </c>
      <c r="E12" s="19" t="s">
        <v>45</v>
      </c>
      <c r="F12" s="21" t="s">
        <v>6</v>
      </c>
      <c r="G12" s="48" t="s">
        <v>7</v>
      </c>
      <c r="H12" s="48"/>
      <c r="I12" s="48" t="s">
        <v>8</v>
      </c>
      <c r="J12" s="48"/>
      <c r="K12" s="48" t="s">
        <v>9</v>
      </c>
      <c r="L12" s="49" t="s">
        <v>10</v>
      </c>
      <c r="M12" s="48" t="s">
        <v>11</v>
      </c>
      <c r="N12" s="48"/>
      <c r="O12" s="48" t="s">
        <v>12</v>
      </c>
      <c r="P12" s="48" t="s">
        <v>46</v>
      </c>
      <c r="Q12" s="48" t="s">
        <v>13</v>
      </c>
      <c r="R12" s="48"/>
      <c r="S12" s="48"/>
      <c r="U12" s="5"/>
    </row>
    <row r="13" s="1" customFormat="1" spans="1:21">
      <c r="A13" s="18"/>
      <c r="B13" s="19"/>
      <c r="C13" s="20"/>
      <c r="D13" s="19"/>
      <c r="E13" s="19"/>
      <c r="F13" s="21"/>
      <c r="G13" s="48" t="s">
        <v>15</v>
      </c>
      <c r="H13" s="48" t="s">
        <v>16</v>
      </c>
      <c r="I13" s="48" t="s">
        <v>17</v>
      </c>
      <c r="J13" s="48" t="s">
        <v>18</v>
      </c>
      <c r="K13" s="50" t="s">
        <v>47</v>
      </c>
      <c r="L13" s="49"/>
      <c r="M13" s="48" t="s">
        <v>48</v>
      </c>
      <c r="N13" s="48" t="s">
        <v>21</v>
      </c>
      <c r="O13" s="48" t="s">
        <v>18</v>
      </c>
      <c r="P13" s="50" t="s">
        <v>49</v>
      </c>
      <c r="Q13" s="25" t="s">
        <v>24</v>
      </c>
      <c r="R13" s="25" t="s">
        <v>25</v>
      </c>
      <c r="S13" s="25" t="s">
        <v>13</v>
      </c>
      <c r="U13" s="5"/>
    </row>
    <row r="14" s="2" customFormat="1" ht="17" customHeight="1" spans="1:21">
      <c r="A14" s="27">
        <v>1</v>
      </c>
      <c r="B14" s="28" t="s">
        <v>26</v>
      </c>
      <c r="C14" s="51" t="s">
        <v>27</v>
      </c>
      <c r="D14" s="30" t="s">
        <v>28</v>
      </c>
      <c r="E14" s="31" t="s">
        <v>50</v>
      </c>
      <c r="F14" s="32">
        <v>177</v>
      </c>
      <c r="G14" s="33">
        <f t="shared" ref="G14:G16" si="11">ROUND(F14*0.16,2)</f>
        <v>28.32</v>
      </c>
      <c r="H14" s="33">
        <f t="shared" ref="H14:H16" si="12">ROUND(F14*0.08,2)</f>
        <v>14.16</v>
      </c>
      <c r="I14" s="33">
        <v>0.88</v>
      </c>
      <c r="J14" s="33">
        <v>0.88</v>
      </c>
      <c r="K14" s="33">
        <v>0.7</v>
      </c>
      <c r="L14" s="32"/>
      <c r="M14" s="33"/>
      <c r="N14" s="33"/>
      <c r="O14" s="33"/>
      <c r="P14" s="33"/>
      <c r="Q14" s="34">
        <f t="shared" ref="Q14:Q16" si="13">G14+I14+K14+M14+P14</f>
        <v>29.9</v>
      </c>
      <c r="R14" s="34">
        <f t="shared" ref="R14:R16" si="14">H14+J14+N14+O14</f>
        <v>15.04</v>
      </c>
      <c r="S14" s="34">
        <f t="shared" ref="S14:S16" si="15">Q14+R14</f>
        <v>44.94</v>
      </c>
      <c r="T14" s="33"/>
      <c r="U14" s="35"/>
    </row>
    <row r="15" s="3" customFormat="1" ht="17" customHeight="1" spans="1:21">
      <c r="A15" s="27">
        <v>3</v>
      </c>
      <c r="B15" s="39" t="s">
        <v>34</v>
      </c>
      <c r="C15" s="40" t="s">
        <v>35</v>
      </c>
      <c r="D15" s="30" t="s">
        <v>36</v>
      </c>
      <c r="E15" s="31" t="s">
        <v>50</v>
      </c>
      <c r="F15" s="32">
        <v>177</v>
      </c>
      <c r="G15" s="33">
        <f t="shared" si="11"/>
        <v>28.32</v>
      </c>
      <c r="H15" s="33">
        <f t="shared" si="12"/>
        <v>14.16</v>
      </c>
      <c r="I15" s="33">
        <v>0.88</v>
      </c>
      <c r="J15" s="33">
        <v>0.88</v>
      </c>
      <c r="K15" s="33">
        <v>0.7</v>
      </c>
      <c r="L15" s="32"/>
      <c r="M15" s="33"/>
      <c r="N15" s="33"/>
      <c r="O15" s="33"/>
      <c r="P15" s="33"/>
      <c r="Q15" s="34">
        <f t="shared" si="13"/>
        <v>29.9</v>
      </c>
      <c r="R15" s="34">
        <f t="shared" si="14"/>
        <v>15.04</v>
      </c>
      <c r="S15" s="34">
        <f t="shared" si="15"/>
        <v>44.94</v>
      </c>
      <c r="T15" s="33"/>
      <c r="U15" s="35"/>
    </row>
    <row r="16" s="4" customFormat="1" ht="18" customHeight="1" spans="1:21">
      <c r="A16" s="38">
        <v>4</v>
      </c>
      <c r="B16" s="39" t="s">
        <v>40</v>
      </c>
      <c r="C16" s="41" t="s">
        <v>41</v>
      </c>
      <c r="D16" s="30" t="s">
        <v>42</v>
      </c>
      <c r="E16" s="31" t="s">
        <v>50</v>
      </c>
      <c r="F16" s="32">
        <v>177</v>
      </c>
      <c r="G16" s="33">
        <f t="shared" si="11"/>
        <v>28.32</v>
      </c>
      <c r="H16" s="33">
        <f t="shared" si="12"/>
        <v>14.16</v>
      </c>
      <c r="I16" s="33">
        <v>0.88</v>
      </c>
      <c r="J16" s="33">
        <v>0.88</v>
      </c>
      <c r="K16" s="33">
        <v>0.7</v>
      </c>
      <c r="L16" s="32"/>
      <c r="M16" s="33"/>
      <c r="N16" s="33"/>
      <c r="O16" s="33"/>
      <c r="P16" s="33"/>
      <c r="Q16" s="34">
        <f t="shared" si="13"/>
        <v>29.9</v>
      </c>
      <c r="R16" s="34">
        <f t="shared" si="14"/>
        <v>15.04</v>
      </c>
      <c r="S16" s="34">
        <f t="shared" si="15"/>
        <v>44.94</v>
      </c>
      <c r="T16" s="33"/>
      <c r="U16" s="35"/>
    </row>
    <row r="17" s="1" customFormat="1" spans="1:21">
      <c r="A17" s="43"/>
      <c r="B17" s="43" t="s">
        <v>51</v>
      </c>
      <c r="C17" s="44"/>
      <c r="D17" s="43"/>
      <c r="E17" s="44"/>
      <c r="F17" s="45">
        <f t="shared" ref="F17:S17" si="16">SUM(F14:F16)</f>
        <v>531</v>
      </c>
      <c r="G17" s="45">
        <f t="shared" si="16"/>
        <v>84.96</v>
      </c>
      <c r="H17" s="45">
        <f t="shared" si="16"/>
        <v>42.48</v>
      </c>
      <c r="I17" s="45">
        <f t="shared" si="16"/>
        <v>2.64</v>
      </c>
      <c r="J17" s="45">
        <f t="shared" si="16"/>
        <v>2.64</v>
      </c>
      <c r="K17" s="45">
        <f t="shared" si="16"/>
        <v>2.1</v>
      </c>
      <c r="L17" s="45">
        <f t="shared" si="16"/>
        <v>0</v>
      </c>
      <c r="M17" s="45">
        <f t="shared" si="16"/>
        <v>0</v>
      </c>
      <c r="N17" s="45">
        <f t="shared" si="16"/>
        <v>0</v>
      </c>
      <c r="O17" s="45">
        <f t="shared" si="16"/>
        <v>0</v>
      </c>
      <c r="P17" s="45">
        <f t="shared" si="16"/>
        <v>0</v>
      </c>
      <c r="Q17" s="45">
        <f t="shared" si="16"/>
        <v>89.7</v>
      </c>
      <c r="R17" s="45">
        <f t="shared" si="16"/>
        <v>45.12</v>
      </c>
      <c r="S17" s="45">
        <f t="shared" si="16"/>
        <v>134.82</v>
      </c>
      <c r="U17" s="5"/>
    </row>
    <row r="18" s="2" customFormat="1" ht="17" customHeight="1" spans="1:21">
      <c r="A18" s="27">
        <v>1</v>
      </c>
      <c r="B18" s="28" t="s">
        <v>26</v>
      </c>
      <c r="C18" s="51" t="s">
        <v>27</v>
      </c>
      <c r="D18" s="30" t="s">
        <v>28</v>
      </c>
      <c r="E18" s="31" t="s">
        <v>52</v>
      </c>
      <c r="F18" s="32">
        <v>177</v>
      </c>
      <c r="G18" s="33">
        <f t="shared" ref="G18:G20" si="17">ROUND(F18*0.16,2)</f>
        <v>28.32</v>
      </c>
      <c r="H18" s="33">
        <f t="shared" ref="H18:H20" si="18">ROUND(F18*0.08,2)</f>
        <v>14.16</v>
      </c>
      <c r="I18" s="33">
        <v>0.88</v>
      </c>
      <c r="J18" s="33">
        <v>0.88</v>
      </c>
      <c r="K18" s="33">
        <v>0.7</v>
      </c>
      <c r="L18" s="32"/>
      <c r="M18" s="33"/>
      <c r="N18" s="33"/>
      <c r="O18" s="33"/>
      <c r="P18" s="33"/>
      <c r="Q18" s="34">
        <f t="shared" ref="Q18:Q20" si="19">G18+I18+K18+M18+P18</f>
        <v>29.9</v>
      </c>
      <c r="R18" s="34">
        <f t="shared" ref="R18:R20" si="20">H18+J18+N18+O18</f>
        <v>15.04</v>
      </c>
      <c r="S18" s="34">
        <f t="shared" ref="S18:S20" si="21">Q18+R18</f>
        <v>44.94</v>
      </c>
      <c r="T18" s="33"/>
      <c r="U18" s="35"/>
    </row>
    <row r="19" s="3" customFormat="1" ht="17" customHeight="1" spans="1:21">
      <c r="A19" s="27">
        <v>3</v>
      </c>
      <c r="B19" s="39" t="s">
        <v>34</v>
      </c>
      <c r="C19" s="40" t="s">
        <v>35</v>
      </c>
      <c r="D19" s="30" t="s">
        <v>36</v>
      </c>
      <c r="E19" s="31" t="s">
        <v>52</v>
      </c>
      <c r="F19" s="32">
        <v>177</v>
      </c>
      <c r="G19" s="33">
        <f t="shared" si="17"/>
        <v>28.32</v>
      </c>
      <c r="H19" s="33">
        <f t="shared" si="18"/>
        <v>14.16</v>
      </c>
      <c r="I19" s="33">
        <v>0.88</v>
      </c>
      <c r="J19" s="33">
        <v>0.88</v>
      </c>
      <c r="K19" s="33">
        <v>0.7</v>
      </c>
      <c r="L19" s="32"/>
      <c r="M19" s="33"/>
      <c r="N19" s="33"/>
      <c r="O19" s="33"/>
      <c r="P19" s="33"/>
      <c r="Q19" s="34">
        <f t="shared" si="19"/>
        <v>29.9</v>
      </c>
      <c r="R19" s="34">
        <f t="shared" si="20"/>
        <v>15.04</v>
      </c>
      <c r="S19" s="34">
        <f t="shared" si="21"/>
        <v>44.94</v>
      </c>
      <c r="T19" s="33"/>
      <c r="U19" s="35"/>
    </row>
    <row r="20" s="4" customFormat="1" ht="18" customHeight="1" spans="1:21">
      <c r="A20" s="38">
        <v>4</v>
      </c>
      <c r="B20" s="39" t="s">
        <v>40</v>
      </c>
      <c r="C20" s="41" t="s">
        <v>41</v>
      </c>
      <c r="D20" s="30" t="s">
        <v>42</v>
      </c>
      <c r="E20" s="31" t="s">
        <v>52</v>
      </c>
      <c r="F20" s="32">
        <v>177</v>
      </c>
      <c r="G20" s="33">
        <f t="shared" si="17"/>
        <v>28.32</v>
      </c>
      <c r="H20" s="33">
        <f t="shared" si="18"/>
        <v>14.16</v>
      </c>
      <c r="I20" s="33">
        <v>0.88</v>
      </c>
      <c r="J20" s="33">
        <v>0.88</v>
      </c>
      <c r="K20" s="33">
        <v>0.7</v>
      </c>
      <c r="L20" s="32"/>
      <c r="M20" s="33"/>
      <c r="N20" s="33"/>
      <c r="O20" s="33"/>
      <c r="P20" s="33"/>
      <c r="Q20" s="34">
        <f t="shared" si="19"/>
        <v>29.9</v>
      </c>
      <c r="R20" s="34">
        <f t="shared" si="20"/>
        <v>15.04</v>
      </c>
      <c r="S20" s="34">
        <f t="shared" si="21"/>
        <v>44.94</v>
      </c>
      <c r="T20" s="33"/>
      <c r="U20" s="35"/>
    </row>
    <row r="21" s="1" customFormat="1" spans="1:21">
      <c r="A21" s="43"/>
      <c r="B21" s="43" t="s">
        <v>51</v>
      </c>
      <c r="C21" s="44"/>
      <c r="D21" s="43"/>
      <c r="E21" s="44"/>
      <c r="F21" s="45">
        <f t="shared" ref="F21:S21" si="22">SUM(F18:F20)</f>
        <v>531</v>
      </c>
      <c r="G21" s="45">
        <f t="shared" si="22"/>
        <v>84.96</v>
      </c>
      <c r="H21" s="45">
        <f t="shared" si="22"/>
        <v>42.48</v>
      </c>
      <c r="I21" s="45">
        <f t="shared" si="22"/>
        <v>2.64</v>
      </c>
      <c r="J21" s="45">
        <f t="shared" si="22"/>
        <v>2.64</v>
      </c>
      <c r="K21" s="45">
        <f t="shared" si="22"/>
        <v>2.1</v>
      </c>
      <c r="L21" s="45">
        <f t="shared" si="22"/>
        <v>0</v>
      </c>
      <c r="M21" s="45">
        <f t="shared" si="22"/>
        <v>0</v>
      </c>
      <c r="N21" s="45">
        <f t="shared" si="22"/>
        <v>0</v>
      </c>
      <c r="O21" s="45">
        <f t="shared" si="22"/>
        <v>0</v>
      </c>
      <c r="P21" s="45">
        <f t="shared" si="22"/>
        <v>0</v>
      </c>
      <c r="Q21" s="45">
        <f t="shared" si="22"/>
        <v>89.7</v>
      </c>
      <c r="R21" s="45">
        <f t="shared" si="22"/>
        <v>45.12</v>
      </c>
      <c r="S21" s="45">
        <f t="shared" si="22"/>
        <v>134.82</v>
      </c>
      <c r="U21" s="5"/>
    </row>
    <row r="22" s="2" customFormat="1" ht="17" customHeight="1" spans="1:21">
      <c r="A22" s="27">
        <v>1</v>
      </c>
      <c r="B22" s="28" t="s">
        <v>26</v>
      </c>
      <c r="C22" s="51" t="s">
        <v>27</v>
      </c>
      <c r="D22" s="30" t="s">
        <v>28</v>
      </c>
      <c r="E22" s="31" t="s">
        <v>53</v>
      </c>
      <c r="F22" s="32">
        <v>177</v>
      </c>
      <c r="G22" s="33">
        <f t="shared" ref="G22:G24" si="23">ROUND(F22*0.16,2)</f>
        <v>28.32</v>
      </c>
      <c r="H22" s="33">
        <f t="shared" ref="H22:H24" si="24">ROUND(F22*0.08,2)</f>
        <v>14.16</v>
      </c>
      <c r="I22" s="33">
        <v>0.88</v>
      </c>
      <c r="J22" s="33">
        <v>0.88</v>
      </c>
      <c r="K22" s="33">
        <v>0.7</v>
      </c>
      <c r="L22" s="32"/>
      <c r="M22" s="33"/>
      <c r="N22" s="33"/>
      <c r="O22" s="33"/>
      <c r="P22" s="33"/>
      <c r="Q22" s="34">
        <f t="shared" ref="Q22:Q24" si="25">G22+I22+K22+M22+P22</f>
        <v>29.9</v>
      </c>
      <c r="R22" s="34">
        <f t="shared" ref="R22:R24" si="26">H22+J22+N22+O22</f>
        <v>15.04</v>
      </c>
      <c r="S22" s="34">
        <f t="shared" ref="S22:S24" si="27">Q22+R22</f>
        <v>44.94</v>
      </c>
      <c r="T22" s="33"/>
      <c r="U22" s="35"/>
    </row>
    <row r="23" s="3" customFormat="1" ht="17" customHeight="1" spans="1:21">
      <c r="A23" s="27">
        <v>3</v>
      </c>
      <c r="B23" s="39" t="s">
        <v>34</v>
      </c>
      <c r="C23" s="40" t="s">
        <v>35</v>
      </c>
      <c r="D23" s="30" t="s">
        <v>36</v>
      </c>
      <c r="E23" s="31" t="s">
        <v>53</v>
      </c>
      <c r="F23" s="32">
        <v>177</v>
      </c>
      <c r="G23" s="33">
        <f t="shared" si="23"/>
        <v>28.32</v>
      </c>
      <c r="H23" s="33">
        <f t="shared" si="24"/>
        <v>14.16</v>
      </c>
      <c r="I23" s="33">
        <v>0.88</v>
      </c>
      <c r="J23" s="33">
        <v>0.88</v>
      </c>
      <c r="K23" s="33">
        <v>0.7</v>
      </c>
      <c r="L23" s="32"/>
      <c r="M23" s="33"/>
      <c r="N23" s="33"/>
      <c r="O23" s="33"/>
      <c r="P23" s="33"/>
      <c r="Q23" s="34">
        <f t="shared" si="25"/>
        <v>29.9</v>
      </c>
      <c r="R23" s="34">
        <f t="shared" si="26"/>
        <v>15.04</v>
      </c>
      <c r="S23" s="34">
        <f t="shared" si="27"/>
        <v>44.94</v>
      </c>
      <c r="T23" s="33"/>
      <c r="U23" s="35"/>
    </row>
    <row r="24" s="4" customFormat="1" ht="18" customHeight="1" spans="1:21">
      <c r="A24" s="38">
        <v>4</v>
      </c>
      <c r="B24" s="39" t="s">
        <v>40</v>
      </c>
      <c r="C24" s="41" t="s">
        <v>41</v>
      </c>
      <c r="D24" s="30" t="s">
        <v>42</v>
      </c>
      <c r="E24" s="31" t="s">
        <v>53</v>
      </c>
      <c r="F24" s="32">
        <v>177</v>
      </c>
      <c r="G24" s="33">
        <f t="shared" si="23"/>
        <v>28.32</v>
      </c>
      <c r="H24" s="33">
        <f t="shared" si="24"/>
        <v>14.16</v>
      </c>
      <c r="I24" s="33">
        <v>0.88</v>
      </c>
      <c r="J24" s="33">
        <v>0.88</v>
      </c>
      <c r="K24" s="33">
        <v>0.7</v>
      </c>
      <c r="L24" s="32"/>
      <c r="M24" s="33"/>
      <c r="N24" s="33"/>
      <c r="O24" s="33"/>
      <c r="P24" s="33"/>
      <c r="Q24" s="34">
        <f t="shared" si="25"/>
        <v>29.9</v>
      </c>
      <c r="R24" s="34">
        <f t="shared" si="26"/>
        <v>15.04</v>
      </c>
      <c r="S24" s="34">
        <f t="shared" si="27"/>
        <v>44.94</v>
      </c>
      <c r="T24" s="33"/>
      <c r="U24" s="35"/>
    </row>
    <row r="25" s="1" customFormat="1" spans="1:21">
      <c r="A25" s="43"/>
      <c r="B25" s="43" t="s">
        <v>51</v>
      </c>
      <c r="C25" s="44"/>
      <c r="D25" s="43"/>
      <c r="E25" s="44"/>
      <c r="F25" s="45">
        <f t="shared" ref="F25:S25" si="28">SUM(F22:F24)</f>
        <v>531</v>
      </c>
      <c r="G25" s="45">
        <f t="shared" si="28"/>
        <v>84.96</v>
      </c>
      <c r="H25" s="45">
        <f t="shared" si="28"/>
        <v>42.48</v>
      </c>
      <c r="I25" s="45">
        <f t="shared" si="28"/>
        <v>2.64</v>
      </c>
      <c r="J25" s="45">
        <f t="shared" si="28"/>
        <v>2.64</v>
      </c>
      <c r="K25" s="45">
        <f t="shared" si="28"/>
        <v>2.1</v>
      </c>
      <c r="L25" s="45">
        <f t="shared" si="28"/>
        <v>0</v>
      </c>
      <c r="M25" s="45">
        <f t="shared" si="28"/>
        <v>0</v>
      </c>
      <c r="N25" s="45">
        <f t="shared" si="28"/>
        <v>0</v>
      </c>
      <c r="O25" s="45">
        <f t="shared" si="28"/>
        <v>0</v>
      </c>
      <c r="P25" s="45">
        <f t="shared" si="28"/>
        <v>0</v>
      </c>
      <c r="Q25" s="45">
        <f t="shared" si="28"/>
        <v>89.7</v>
      </c>
      <c r="R25" s="45">
        <f t="shared" si="28"/>
        <v>45.12</v>
      </c>
      <c r="S25" s="45">
        <f t="shared" si="28"/>
        <v>134.82</v>
      </c>
      <c r="U25" s="5"/>
    </row>
    <row r="26" s="1" customFormat="1" spans="1:21">
      <c r="A26" s="43"/>
      <c r="B26" s="43" t="s">
        <v>13</v>
      </c>
      <c r="C26" s="44"/>
      <c r="D26" s="43"/>
      <c r="E26" s="44"/>
      <c r="F26" s="45">
        <f t="shared" ref="F26:S26" si="29">F9+F17+F21+F25</f>
        <v>22577</v>
      </c>
      <c r="G26" s="45">
        <f t="shared" si="29"/>
        <v>3612.32</v>
      </c>
      <c r="H26" s="45">
        <f t="shared" si="29"/>
        <v>1806.16</v>
      </c>
      <c r="I26" s="45">
        <f t="shared" si="29"/>
        <v>112.84</v>
      </c>
      <c r="J26" s="45">
        <f t="shared" si="29"/>
        <v>112.84</v>
      </c>
      <c r="K26" s="45">
        <f t="shared" si="29"/>
        <v>90.22</v>
      </c>
      <c r="L26" s="45">
        <f t="shared" si="29"/>
        <v>20984</v>
      </c>
      <c r="M26" s="45">
        <f t="shared" si="29"/>
        <v>1783.64</v>
      </c>
      <c r="N26" s="45">
        <f t="shared" si="29"/>
        <v>419.68</v>
      </c>
      <c r="O26" s="45">
        <f t="shared" si="29"/>
        <v>40</v>
      </c>
      <c r="P26" s="45">
        <f t="shared" si="29"/>
        <v>40</v>
      </c>
      <c r="Q26" s="45">
        <f t="shared" si="29"/>
        <v>5639.02</v>
      </c>
      <c r="R26" s="45">
        <f t="shared" si="29"/>
        <v>2378.68</v>
      </c>
      <c r="S26" s="45">
        <f t="shared" si="29"/>
        <v>8017.7</v>
      </c>
      <c r="U26" s="5"/>
    </row>
  </sheetData>
  <mergeCells count="25">
    <mergeCell ref="A1:U1"/>
    <mergeCell ref="G2:H2"/>
    <mergeCell ref="I2:J2"/>
    <mergeCell ref="M2:N2"/>
    <mergeCell ref="Q2:S2"/>
    <mergeCell ref="A11:U11"/>
    <mergeCell ref="G12:H12"/>
    <mergeCell ref="I12:J12"/>
    <mergeCell ref="M12:N12"/>
    <mergeCell ref="Q12:S12"/>
    <mergeCell ref="A2:A3"/>
    <mergeCell ref="A12:A13"/>
    <mergeCell ref="B2:B3"/>
    <mergeCell ref="B12:B13"/>
    <mergeCell ref="C2:C3"/>
    <mergeCell ref="C12:C13"/>
    <mergeCell ref="D2:D3"/>
    <mergeCell ref="D12:D13"/>
    <mergeCell ref="E2:E3"/>
    <mergeCell ref="E12:E13"/>
    <mergeCell ref="F2:F3"/>
    <mergeCell ref="F12:F13"/>
    <mergeCell ref="L2:L3"/>
    <mergeCell ref="L12:L13"/>
    <mergeCell ref="U2:U3"/>
  </mergeCells>
  <pageMargins left="0.75" right="0.314583333333333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杜怡冰</cp:lastModifiedBy>
  <dcterms:created xsi:type="dcterms:W3CDTF">2026-09-23T10:39:00Z</dcterms:created>
  <dcterms:modified xsi:type="dcterms:W3CDTF">2026-09-28T10:41:59Z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3FF0926023F9448C86F4171625463DAF_11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