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<sst xmlns="http://schemas.openxmlformats.org/spreadsheetml/2006/main" count="99" uniqueCount="76">
  <si>
    <r>
      <rPr>
        <b/>
        <sz val="22"/>
        <rFont val="宋体"/>
        <charset val="134"/>
      </rPr>
      <t>阿克苏通力房地产开发有限公司2026年1社保表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</si>
  <si>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</si>
  <si>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</si>
  <si>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</si>
  <si>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</si>
  <si>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</si>
  <si>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</si>
  <si>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</si>
  <si>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</si>
  <si>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</si>
  <si>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</si>
  <si>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</si>
  <si>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</si>
  <si>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</si>
  <si>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</si>
  <si>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</si>
  <si>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</si>
  <si>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</si>
  <si>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</si>
  <si>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</si>
  <si>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</si>
  <si>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</si>
  <si>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</si>
  <si>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</si>
  <si>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</si>
  <si>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</si>
  <si>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</si>
  <si>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</si>
  <si>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</si>
  <si>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</si>
  <si>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</si>
  <si>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</si>
  <si>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</si>
  <si>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</si>
  <si>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</si>
  <si>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</si>
  <si>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</si>
  <si>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</si>
  <si>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</si>
  <si>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</si>
  <si>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</si>
  <si>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</si>
  <si>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</si>
  <si>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</si>
  <si>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</si>
  <si>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</si>
  <si>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</si>
  <si>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</si>
  <si>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</si>
  <si>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</si>
  <si>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</si>
  <si>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</si>
  <si>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</si>
  <si>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</si>
  <si>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</si>
  <si>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</si>
  <si>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</si>
  <si>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</si>
  <si>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</si>
  <si>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</si>
  <si>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</si>
  <si>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</si>
  <si>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</si>
  <si>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</si>
  <si>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李林社保变动差额预测</t>
  </si>
  <si>
    <t>企业0.32%</t>
  </si>
  <si>
    <t>原缴纳</t>
  </si>
  <si>
    <t>现申请</t>
  </si>
  <si>
    <t>小计：</t>
  </si>
  <si>
    <t>差额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</si>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</sst>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right" vertical="center"/>
    </xf>
    <xf numFmtId="49" fontId="14" fillId="6" borderId="6" xfId="0" applyNumberFormat="1" applyFont="1" applyFill="1" applyBorder="1" applyAlignment="1">
      <alignment horizontal="right" vertical="center"/>
    </xf>
    <xf numFmtId="49" fontId="14" fillId="6" borderId="7" xfId="0" applyNumberFormat="1" applyFont="1" applyFill="1" applyBorder="1" applyAlignment="1">
      <alignment horizontal="right" vertical="center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176" fontId="19" fillId="7" borderId="1" xfId="0" applyNumberFormat="1" applyFont="1" applyFill="1" applyBorder="1" applyAlignment="1" applyProtection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G23" sqref="G23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5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20"/>
    </row>
    <row r="2" s="12" customFormat="1" spans="1:25">
      <c r="A2" s="21" t="s">
        <v>1</v>
      </c>
      <c r="B2" s="22" t="s">
        <v>2</v>
      </c>
      <c r="C2" s="22" t="s">
        <v>3</v>
      </c>
      <c r="D2" s="23" t="s">
        <v>1</v>
      </c>
      <c r="E2" s="22" t="s">
        <v>4</v>
      </c>
      <c r="F2" s="22" t="s">
        <v>5</v>
      </c>
      <c r="G2" s="23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24" t="s">
        <v>11</v>
      </c>
      <c r="O2" s="3" t="s">
        <v>12</v>
      </c>
      <c r="P2" s="3"/>
      <c r="Q2" s="25" t="s">
        <v>13</v>
      </c>
      <c r="R2" s="25"/>
      <c r="S2" s="3" t="s">
        <v>14</v>
      </c>
      <c r="T2" s="3"/>
      <c r="U2" s="3"/>
      <c r="V2" s="26" t="s">
        <v>15</v>
      </c>
      <c r="W2" s="27"/>
      <c r="X2" s="27"/>
      <c r="Y2" s="27"/>
    </row>
    <row r="3" s="12" customFormat="1" spans="1:25">
      <c r="A3" s="21"/>
      <c r="B3" s="22"/>
      <c r="C3" s="22"/>
      <c r="D3" s="28"/>
      <c r="E3" s="22"/>
      <c r="F3" s="22"/>
      <c r="G3" s="28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24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29"/>
      <c r="W3" s="27"/>
      <c r="X3" s="27"/>
      <c r="Y3" s="27"/>
    </row>
    <row r="4" ht="18" customHeight="1" spans="1:25">
      <c r="A4" s="30">
        <v>1</v>
      </c>
      <c r="B4" s="31" t="s">
        <v>27</v>
      </c>
      <c r="C4" s="32" t="s">
        <v>28</v>
      </c>
      <c r="D4" s="33" t="s">
        <v>29</v>
      </c>
      <c r="E4" s="34" t="s">
        <v>30</v>
      </c>
      <c r="F4" s="35" t="s">
        <v>31</v>
      </c>
      <c r="G4" s="35" t="s">
        <v>32</v>
      </c>
      <c r="H4" s="5">
        <v>5069</v>
      </c>
      <c r="I4" s="6">
        <f>ROUND(H4*0.16,2)</f>
        <v>811.04</v>
      </c>
      <c r="J4" s="7">
        <f t="shared" ref="J4:J10" si="0">ROUND(H4*0.08,2)</f>
        <v>405.52</v>
      </c>
      <c r="K4" s="6">
        <f t="shared" ref="K4:K10" si="1">ROUND(H4*0.005,2)</f>
        <v>25.35</v>
      </c>
      <c r="L4" s="7">
        <f t="shared" ref="L4:L10" si="2">ROUND(H4*0.005,2)</f>
        <v>25.35</v>
      </c>
      <c r="M4" s="6">
        <f>ROUND(H4*0.0048,2)</f>
        <v>24.33</v>
      </c>
      <c r="N4" s="5">
        <v>5069</v>
      </c>
      <c r="O4" s="36">
        <f>ROUND(N4*0.075,2)</f>
        <v>380.18</v>
      </c>
      <c r="P4" s="7">
        <f>ROUND(N4*0.02,2)</f>
        <v>101.38</v>
      </c>
      <c r="Q4" s="6">
        <v>10</v>
      </c>
      <c r="R4" s="7">
        <v>10</v>
      </c>
      <c r="S4" s="37">
        <f>I4+K4+M4+O4+Q4</f>
        <v>1250.9</v>
      </c>
      <c r="T4" s="37">
        <f t="shared" ref="T4:T10" si="3">J4+L4+P4+R4</f>
        <v>542.25</v>
      </c>
      <c r="U4" s="37">
        <f t="shared" ref="U4:U10" si="4">S4+T4</f>
        <v>1793.15</v>
      </c>
      <c r="V4" s="38" t="s">
        <v>33</v>
      </c>
    </row>
    <row r="5" ht="18" customHeight="1" spans="1:25">
      <c r="A5" s="30">
        <v>2</v>
      </c>
      <c r="B5" s="39">
        <v>38101698</v>
      </c>
      <c r="C5" s="62" t="s">
        <v>34</v>
      </c>
      <c r="D5" s="41" t="s">
        <v>35</v>
      </c>
      <c r="E5" s="42" t="s">
        <v>36</v>
      </c>
      <c r="F5" s="43" t="s">
        <v>37</v>
      </c>
      <c r="G5" s="43" t="s">
        <v>38</v>
      </c>
      <c r="H5" s="5"/>
      <c r="I5" s="6">
        <f t="shared" ref="I4:I10" si="5">ROUND(H5*0.16,2)</f>
        <v>0</v>
      </c>
      <c r="J5" s="7">
        <f t="shared" si="0"/>
        <v>0</v>
      </c>
      <c r="K5" s="6">
        <f t="shared" si="1"/>
        <v>0</v>
      </c>
      <c r="L5" s="7">
        <f t="shared" si="2"/>
        <v>0</v>
      </c>
      <c r="M5" s="6">
        <f t="shared" ref="M5:M10" si="6">ROUND(H5*0.0048,2)</f>
        <v>0</v>
      </c>
      <c r="N5" s="7">
        <v>3235</v>
      </c>
      <c r="O5" s="36">
        <v>242.63</v>
      </c>
      <c r="P5" s="7">
        <v>0</v>
      </c>
      <c r="Q5" s="6">
        <v>10</v>
      </c>
      <c r="R5" s="7">
        <v>10</v>
      </c>
      <c r="S5" s="37">
        <f>I5+K5+M5+O5+Q5</f>
        <v>252.63</v>
      </c>
      <c r="T5" s="37">
        <f t="shared" si="3"/>
        <v>10</v>
      </c>
      <c r="U5" s="37">
        <f t="shared" si="4"/>
        <v>262.63</v>
      </c>
      <c r="V5" s="44" t="s">
        <v>33</v>
      </c>
    </row>
    <row r="6" ht="18" customHeight="1" spans="1:25">
      <c r="A6" s="30">
        <v>3</v>
      </c>
      <c r="B6" s="39" t="s">
        <v>39</v>
      </c>
      <c r="C6" s="40" t="s">
        <v>40</v>
      </c>
      <c r="D6" s="41" t="s">
        <v>41</v>
      </c>
      <c r="E6" s="34" t="s">
        <v>42</v>
      </c>
      <c r="F6" s="35" t="s">
        <v>31</v>
      </c>
      <c r="G6" s="35" t="s">
        <v>43</v>
      </c>
      <c r="H6" s="5">
        <v>5069</v>
      </c>
      <c r="I6" s="6">
        <f t="shared" si="5"/>
        <v>811.04</v>
      </c>
      <c r="J6" s="7">
        <f t="shared" si="0"/>
        <v>405.52</v>
      </c>
      <c r="K6" s="6">
        <f t="shared" si="1"/>
        <v>25.35</v>
      </c>
      <c r="L6" s="7">
        <f t="shared" si="2"/>
        <v>25.35</v>
      </c>
      <c r="M6" s="6">
        <f t="shared" si="6"/>
        <v>24.33</v>
      </c>
      <c r="N6" s="5">
        <v>5069</v>
      </c>
      <c r="O6" s="36">
        <f>ROUND(N6*0.075,2)</f>
        <v>380.18</v>
      </c>
      <c r="P6" s="7">
        <f>ROUND(N6*0.02,2)</f>
        <v>101.38</v>
      </c>
      <c r="Q6" s="6">
        <v>10</v>
      </c>
      <c r="R6" s="7">
        <v>10</v>
      </c>
      <c r="S6" s="37">
        <f>I6+K6+M6+O6+Q6</f>
        <v>1250.9</v>
      </c>
      <c r="T6" s="37">
        <f t="shared" si="3"/>
        <v>542.25</v>
      </c>
      <c r="U6" s="37">
        <f t="shared" si="4"/>
        <v>1793.15</v>
      </c>
      <c r="V6" s="44" t="s">
        <v>33</v>
      </c>
    </row>
    <row r="7" ht="18" customHeight="1" spans="1:25">
      <c r="A7" s="30">
        <v>4</v>
      </c>
      <c r="B7" s="39" t="s">
        <v>44</v>
      </c>
      <c r="C7" s="45" t="s">
        <v>45</v>
      </c>
      <c r="D7" s="41" t="s">
        <v>46</v>
      </c>
      <c r="E7" s="34" t="s">
        <v>47</v>
      </c>
      <c r="F7" s="35" t="s">
        <v>37</v>
      </c>
      <c r="G7" s="46" t="s">
        <v>48</v>
      </c>
      <c r="H7" s="5">
        <v>10138</v>
      </c>
      <c r="I7" s="6">
        <f t="shared" si="5"/>
        <v>1622.08</v>
      </c>
      <c r="J7" s="7">
        <f t="shared" si="0"/>
        <v>811.04</v>
      </c>
      <c r="K7" s="6">
        <f t="shared" si="1"/>
        <v>50.69</v>
      </c>
      <c r="L7" s="7">
        <f t="shared" si="2"/>
        <v>50.69</v>
      </c>
      <c r="M7" s="6">
        <f t="shared" si="6"/>
        <v>48.66</v>
      </c>
      <c r="N7" s="5">
        <v>10138</v>
      </c>
      <c r="O7" s="36">
        <f>N7*7.5%</f>
        <v>760.35</v>
      </c>
      <c r="P7" s="7">
        <f>ROUND(N7*0.02,2)</f>
        <v>202.76</v>
      </c>
      <c r="Q7" s="6">
        <v>10</v>
      </c>
      <c r="R7" s="7">
        <v>10</v>
      </c>
      <c r="S7" s="37">
        <f>I7+K7+M7+O7+Q7</f>
        <v>2491.78</v>
      </c>
      <c r="T7" s="37">
        <f t="shared" si="3"/>
        <v>1074.49</v>
      </c>
      <c r="U7" s="37">
        <f t="shared" si="4"/>
        <v>3566.27</v>
      </c>
      <c r="V7" s="47" t="s">
        <v>49</v>
      </c>
    </row>
    <row r="8" ht="18" customHeight="1" spans="1:25">
      <c r="A8" s="30">
        <v>5</v>
      </c>
      <c r="B8" s="39" t="s">
        <v>50</v>
      </c>
      <c r="C8" s="48" t="s">
        <v>51</v>
      </c>
      <c r="D8" s="41" t="s">
        <v>52</v>
      </c>
      <c r="E8" s="34" t="s">
        <v>53</v>
      </c>
      <c r="F8" s="35" t="s">
        <v>37</v>
      </c>
      <c r="G8" s="49" t="s">
        <v>54</v>
      </c>
      <c r="H8" s="5">
        <v>5069</v>
      </c>
      <c r="I8" s="6">
        <f t="shared" si="5"/>
        <v>811.04</v>
      </c>
      <c r="J8" s="7">
        <f t="shared" si="0"/>
        <v>405.52</v>
      </c>
      <c r="K8" s="6">
        <f t="shared" si="1"/>
        <v>25.35</v>
      </c>
      <c r="L8" s="7">
        <f t="shared" si="2"/>
        <v>25.35</v>
      </c>
      <c r="M8" s="6">
        <f t="shared" si="6"/>
        <v>24.33</v>
      </c>
      <c r="N8" s="5">
        <v>5069</v>
      </c>
      <c r="O8" s="36">
        <f>ROUND(N8*0.075,2)</f>
        <v>380.18</v>
      </c>
      <c r="P8" s="7">
        <f>ROUND(N8*0.02,2)</f>
        <v>101.38</v>
      </c>
      <c r="Q8" s="6">
        <v>10</v>
      </c>
      <c r="R8" s="7">
        <v>10</v>
      </c>
      <c r="S8" s="37">
        <f>I8+K8+M8+O8+Q8</f>
        <v>1250.9</v>
      </c>
      <c r="T8" s="37">
        <f t="shared" si="3"/>
        <v>542.25</v>
      </c>
      <c r="U8" s="37">
        <f t="shared" si="4"/>
        <v>1793.15</v>
      </c>
      <c r="V8" s="38" t="s">
        <v>33</v>
      </c>
    </row>
    <row r="9" ht="18" customHeight="1" spans="1:25">
      <c r="A9" s="30">
        <v>6</v>
      </c>
      <c r="B9" s="63" t="s">
        <v>55</v>
      </c>
      <c r="C9" s="48" t="s">
        <v>56</v>
      </c>
      <c r="D9" s="41" t="s">
        <v>57</v>
      </c>
      <c r="E9" s="34" t="s">
        <v>58</v>
      </c>
      <c r="F9" s="35" t="s">
        <v>31</v>
      </c>
      <c r="G9" s="46" t="s">
        <v>59</v>
      </c>
      <c r="H9" s="5">
        <v>5069</v>
      </c>
      <c r="I9" s="6">
        <f t="shared" si="5"/>
        <v>811.04</v>
      </c>
      <c r="J9" s="7">
        <f t="shared" si="0"/>
        <v>405.52</v>
      </c>
      <c r="K9" s="6">
        <f t="shared" si="1"/>
        <v>25.35</v>
      </c>
      <c r="L9" s="7">
        <f t="shared" si="2"/>
        <v>25.35</v>
      </c>
      <c r="M9" s="6">
        <f t="shared" si="6"/>
        <v>24.33</v>
      </c>
      <c r="N9" s="5">
        <v>5069</v>
      </c>
      <c r="O9" s="36">
        <f>ROUND(N9*0.075,2)</f>
        <v>380.18</v>
      </c>
      <c r="P9" s="7">
        <f>ROUND(N9*0.02,2)</f>
        <v>101.38</v>
      </c>
      <c r="Q9" s="6">
        <v>10</v>
      </c>
      <c r="R9" s="7">
        <v>10</v>
      </c>
      <c r="S9" s="37">
        <f>I9+K9+M9+O9+Q9</f>
        <v>1250.9</v>
      </c>
      <c r="T9" s="37">
        <f t="shared" si="3"/>
        <v>542.25</v>
      </c>
      <c r="U9" s="37">
        <f t="shared" si="4"/>
        <v>1793.15</v>
      </c>
      <c r="V9" s="44" t="s">
        <v>33</v>
      </c>
    </row>
    <row r="10" ht="18" customHeight="1" spans="1:25">
      <c r="A10" s="30"/>
      <c r="B10" s="39"/>
      <c r="C10" s="48"/>
      <c r="D10" s="41" t="s">
        <v>60</v>
      </c>
      <c r="E10" s="34" t="s">
        <v>61</v>
      </c>
      <c r="F10" s="35" t="s">
        <v>31</v>
      </c>
      <c r="G10" s="49" t="s">
        <v>62</v>
      </c>
      <c r="H10" s="5">
        <v>5069</v>
      </c>
      <c r="I10" s="6">
        <f t="shared" si="5"/>
        <v>811.04</v>
      </c>
      <c r="J10" s="7">
        <f t="shared" si="0"/>
        <v>405.52</v>
      </c>
      <c r="K10" s="6">
        <f t="shared" si="1"/>
        <v>25.35</v>
      </c>
      <c r="L10" s="7">
        <f t="shared" si="2"/>
        <v>25.35</v>
      </c>
      <c r="M10" s="6">
        <f t="shared" si="6"/>
        <v>24.33</v>
      </c>
      <c r="N10" s="5">
        <v>5069</v>
      </c>
      <c r="O10" s="36">
        <f>ROUND(N10*0.075,2)</f>
        <v>380.18</v>
      </c>
      <c r="P10" s="7">
        <f>ROUND(N10*0.02,2)</f>
        <v>101.38</v>
      </c>
      <c r="Q10" s="6">
        <v>10</v>
      </c>
      <c r="R10" s="7">
        <v>10</v>
      </c>
      <c r="S10" s="37">
        <f>I10+K10+M10+O10+Q10</f>
        <v>1250.9</v>
      </c>
      <c r="T10" s="37">
        <f t="shared" si="3"/>
        <v>542.25</v>
      </c>
      <c r="U10" s="37">
        <f t="shared" si="4"/>
        <v>1793.15</v>
      </c>
      <c r="V10" s="44" t="s">
        <v>33</v>
      </c>
    </row>
    <row r="11" ht="18" customHeight="1" spans="1:25">
      <c r="A11" s="50"/>
      <c r="B11" s="51"/>
      <c r="C11" s="52"/>
      <c r="D11" s="53" t="s">
        <v>63</v>
      </c>
      <c r="E11" s="54"/>
      <c r="F11" s="54"/>
      <c r="G11" s="55"/>
      <c r="H11" s="56">
        <f t="shared" ref="H11:N11" si="7">SUM(H4:H10)</f>
        <v>35483</v>
      </c>
      <c r="I11" s="56">
        <f t="shared" si="7"/>
        <v>5677.28</v>
      </c>
      <c r="J11" s="56">
        <f t="shared" si="7"/>
        <v>2838.64</v>
      </c>
      <c r="K11" s="56">
        <f t="shared" si="7"/>
        <v>177.44</v>
      </c>
      <c r="L11" s="56">
        <f t="shared" si="7"/>
        <v>177.44</v>
      </c>
      <c r="M11" s="56">
        <f t="shared" si="7"/>
        <v>170.31</v>
      </c>
      <c r="N11" s="56">
        <f t="shared" ref="N11:U11" si="8">SUM(N4:N10)</f>
        <v>38718</v>
      </c>
      <c r="O11" s="56">
        <f t="shared" si="8"/>
        <v>2903.88</v>
      </c>
      <c r="P11" s="56">
        <f t="shared" si="8"/>
        <v>709.66</v>
      </c>
      <c r="Q11" s="56">
        <f t="shared" si="8"/>
        <v>70</v>
      </c>
      <c r="R11" s="56">
        <f t="shared" si="8"/>
        <v>70</v>
      </c>
      <c r="S11" s="56">
        <f t="shared" si="8"/>
        <v>8998.91</v>
      </c>
      <c r="T11" s="56">
        <f t="shared" si="8"/>
        <v>3795.74</v>
      </c>
      <c r="U11" s="57">
        <f t="shared" si="8"/>
        <v>12794.65</v>
      </c>
      <c r="V11" s="58"/>
    </row>
    <row r="12" spans="1:25">
      <c r="D12" s="59"/>
      <c r="E12" s="60"/>
      <c r="H12" s="61"/>
    </row>
  </sheetData>
  <mergeCells count="17">
    <mergeCell ref="A1:U1"/>
    <mergeCell ref="I2:J2"/>
    <mergeCell ref="K2:L2"/>
    <mergeCell ref="O2:P2"/>
    <mergeCell ref="Q2:R2"/>
    <mergeCell ref="S2:U2"/>
    <mergeCell ref="D11:G1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7">
      <c r="A1" s="1" t="s">
        <v>64</v>
      </c>
      <c r="B1" s="1"/>
      <c r="C1" s="1"/>
      <c r="D1" s="1"/>
      <c r="E1" s="1"/>
      <c r="F1" s="1"/>
    </row>
    <row r="2" ht="25" customHeight="1" spans="1:7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7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65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66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67</v>
      </c>
    </row>
    <row r="6" spans="1:7">
      <c r="A6" s="8" t="s">
        <v>68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69</v>
      </c>
    </row>
    <row r="7" spans="1:7">
      <c r="E7" s="9" t="s">
        <v>63</v>
      </c>
      <c r="F7" s="10">
        <f>B6+C6+D6+E6+F6</f>
        <v>843.66</v>
      </c>
      <c r="G7" t="s">
        <v>70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71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72</v>
      </c>
    </row>
    <row r="10" spans="1:7">
      <c r="A10" s="8" t="s">
        <v>68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1:7">
      <c r="E11" s="9" t="s">
        <v>63</v>
      </c>
      <c r="F11" s="10">
        <f>B10+C10+D10+E10+F10</f>
        <v>1687.32</v>
      </c>
      <c r="G11" t="s">
        <v>73</v>
      </c>
    </row>
    <row r="12" spans="1:7">
      <c r="E12" s="9" t="s">
        <v>74</v>
      </c>
      <c r="F12" s="11">
        <f>F7+F11</f>
        <v>2530.98</v>
      </c>
      <c r="G12" t="s">
        <v>75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2026-02-02T04:41:24Z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484F5A8F07374F7DA57A1E024083E4C9_13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