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<sst xmlns="http://schemas.openxmlformats.org/spreadsheetml/2006/main" count="92" uniqueCount="73">
  <si>
    <r>
      <rPr>
        <b/>
        <sz val="22"/>
        <rFont val="宋体"/>
        <charset val="134"/>
      </rPr>
      <t>阿克苏通力房地产开发有限公司2026年7社保表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</si>
  <si>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</si>
  <si>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</si>
  <si>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</si>
  <si>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</si>
  <si>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</si>
  <si>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</si>
  <si>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</si>
  <si>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</si>
  <si>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</si>
  <si>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</si>
  <si>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</si>
  <si>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</si>
  <si>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</si>
  <si>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</si>
  <si>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</si>
  <si>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</si>
  <si>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</si>
  <si>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</si>
  <si>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</si>
  <si>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</si>
  <si>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</si>
  <si>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</si>
  <si>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</si>
  <si>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</si>
  <si>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</si>
  <si>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</si>
  <si>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</si>
  <si>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</si>
  <si>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</si>
  <si>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</si>
  <si>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</si>
  <si>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</si>
  <si>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</si>
  <si>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</si>
  <si>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</si>
  <si>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</si>
  <si>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</si>
  <si>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</si>
  <si>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</si>
  <si>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</si>
  <si>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</si>
  <si>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</si>
  <si>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</si>
  <si>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</si>
  <si>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6529100735131</t>
  </si>
  <si>
    <t>411424199609177529</t>
  </si>
  <si>
    <t>李梦鑫</t>
  </si>
  <si>
    <t>出纳</t>
  </si>
  <si>
    <t>7月减员</t>
  </si>
  <si>
    <t>652842079707</t>
  </si>
  <si>
    <t>65282919921225242X</t>
  </si>
  <si>
    <t>沈陈瑾慧</t>
  </si>
  <si>
    <t>财务</t>
  </si>
  <si>
    <t>库二分</t>
  </si>
  <si>
    <t>652832580945</t>
  </si>
  <si>
    <t>652826198010132629</t>
  </si>
  <si>
    <t>管丽萍</t>
  </si>
  <si>
    <t>6512547981</t>
  </si>
  <si>
    <t>650300197811281870</t>
  </si>
  <si>
    <t>欧振华</t>
  </si>
  <si>
    <t>元盛</t>
  </si>
  <si>
    <t>6508907514</t>
  </si>
  <si>
    <t>659001199805064228</t>
  </si>
  <si>
    <t>高琳瑄</t>
  </si>
  <si>
    <t>650110893234</t>
  </si>
  <si>
    <t>622224199706154029</t>
  </si>
  <si>
    <t>张娜</t>
  </si>
  <si>
    <t>7月增员</t>
  </si>
  <si>
    <t>650110133979</t>
  </si>
  <si>
    <t>410381199303165534</t>
  </si>
  <si>
    <t>张亚龙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</si>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</sst>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4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horizontal="left" vertical="center"/>
    </xf>
    <xf numFmtId="0" fontId="13" fillId="2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 wrapText="1"/>
    </xf>
    <xf numFmtId="176" fontId="10" fillId="0" borderId="2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left" vertical="center"/>
    </xf>
    <xf numFmtId="0" fontId="12" fillId="0" borderId="2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right" vertical="center"/>
    </xf>
    <xf numFmtId="49" fontId="15" fillId="3" borderId="9" xfId="0" applyNumberFormat="1" applyFont="1" applyFill="1" applyBorder="1" applyAlignment="1">
      <alignment horizontal="right" vertical="center"/>
    </xf>
    <xf numFmtId="176" fontId="10" fillId="3" borderId="3" xfId="0" applyNumberFormat="1" applyFont="1" applyFill="1" applyBorder="1" applyAlignment="1" applyProtection="1">
      <alignment horizontal="center" vertical="center" wrapText="1"/>
    </xf>
    <xf numFmtId="176" fontId="10" fillId="3" borderId="3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3" fillId="0" borderId="4" xfId="0" applyNumberFormat="1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zoomScale="70" zoomScaleNormal="70" workbookViewId="0">
      <selection activeCell="A1" sqref="$A1:$XFD1048576"/>
    </sheetView>
  </sheetViews>
  <sheetFormatPr defaultColWidth="9" defaultRowHeight="13.5"/>
  <cols>
    <col min="1" max="1" width="9" style="1"/>
    <col min="2" max="2" width="16.5083333333333" style="4" customWidth="1"/>
    <col min="3" max="3" width="17.625" style="1" customWidth="1"/>
    <col min="4" max="4" width="21.6666666666667" style="1" customWidth="1"/>
    <col min="5" max="6" width="9" style="1"/>
    <col min="7" max="7" width="11.6583333333333" style="1"/>
    <col min="8" max="9" width="10.55" style="1"/>
    <col min="10" max="12" width="9" style="1"/>
    <col min="13" max="13" width="11.6583333333333" style="1"/>
    <col min="14" max="15" width="10.55" style="1"/>
    <col min="16" max="17" width="9" style="1"/>
    <col min="18" max="18" width="11.6583333333333" style="1"/>
    <col min="19" max="19" width="10.55" style="1"/>
    <col min="20" max="20" width="11.6583333333333" style="1"/>
    <col min="21" max="21" width="11.6583333333333" style="5"/>
    <col min="22" max="22" width="27" style="1" customWidth="1"/>
    <col min="23" max="16384" width="9" style="1"/>
  </cols>
  <sheetData>
    <row r="1" s="1" customFormat="1" ht="40" customHeight="1" spans="1:22">
      <c r="A1" s="6" t="s">
        <v>0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0"/>
      <c r="V1" s="11"/>
    </row>
    <row r="2" s="2" customFormat="1" spans="1:22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6"/>
      <c r="J2" s="16" t="s">
        <v>9</v>
      </c>
      <c r="K2" s="16"/>
      <c r="L2" s="16" t="s">
        <v>10</v>
      </c>
      <c r="M2" s="17" t="s">
        <v>11</v>
      </c>
      <c r="N2" s="16" t="s">
        <v>12</v>
      </c>
      <c r="O2" s="16"/>
      <c r="P2" s="18" t="s">
        <v>13</v>
      </c>
      <c r="Q2" s="18"/>
      <c r="R2" s="16" t="s">
        <v>14</v>
      </c>
      <c r="S2" s="16"/>
      <c r="T2" s="16"/>
      <c r="U2" s="19"/>
      <c r="V2" s="20" t="s">
        <v>15</v>
      </c>
    </row>
    <row r="3" s="2" customFormat="1" spans="1:22">
      <c r="A3" s="12"/>
      <c r="B3" s="13"/>
      <c r="C3" s="13"/>
      <c r="D3" s="13"/>
      <c r="E3" s="13"/>
      <c r="F3" s="21"/>
      <c r="G3" s="15"/>
      <c r="H3" s="16" t="s">
        <v>16</v>
      </c>
      <c r="I3" s="16" t="s">
        <v>17</v>
      </c>
      <c r="J3" s="16" t="s">
        <v>18</v>
      </c>
      <c r="K3" s="16" t="s">
        <v>19</v>
      </c>
      <c r="L3" s="22" t="s">
        <v>20</v>
      </c>
      <c r="M3" s="17"/>
      <c r="N3" s="16" t="s">
        <v>21</v>
      </c>
      <c r="O3" s="16" t="s">
        <v>22</v>
      </c>
      <c r="P3" s="16" t="s">
        <v>23</v>
      </c>
      <c r="Q3" s="16" t="s">
        <v>24</v>
      </c>
      <c r="R3" s="16" t="s">
        <v>25</v>
      </c>
      <c r="S3" s="16" t="s">
        <v>26</v>
      </c>
      <c r="T3" s="16" t="s">
        <v>14</v>
      </c>
      <c r="U3" s="19"/>
      <c r="V3" s="23"/>
    </row>
    <row r="4" s="1" customFormat="1" ht="18" customHeight="1" spans="1:22">
      <c r="A4" s="24">
        <v>1</v>
      </c>
      <c r="B4" s="25" t="s">
        <v>27</v>
      </c>
      <c r="C4" s="26" t="s">
        <v>28</v>
      </c>
      <c r="D4" s="27" t="s">
        <v>29</v>
      </c>
      <c r="E4" s="28" t="s">
        <v>30</v>
      </c>
      <c r="F4" s="28" t="s">
        <v>31</v>
      </c>
      <c r="G4" s="29">
        <v>5069</v>
      </c>
      <c r="H4" s="30">
        <f t="shared" ref="H4:H7" si="0">ROUND(G4*0.16,2)</f>
        <v>811.04</v>
      </c>
      <c r="I4" s="30">
        <f t="shared" ref="I4:I7" si="1">ROUND(G4*0.08,2)</f>
        <v>405.52</v>
      </c>
      <c r="J4" s="30">
        <f t="shared" ref="J4:J7" si="2">ROUND(G4*0.005,2)</f>
        <v>25.35</v>
      </c>
      <c r="K4" s="30">
        <f t="shared" ref="K4:K7" si="3">ROUND(G4*0.005,2)</f>
        <v>25.35</v>
      </c>
      <c r="L4" s="30">
        <f t="shared" ref="L4:L7" si="4">ROUND(G4*0.0048,2)</f>
        <v>24.33</v>
      </c>
      <c r="M4" s="29">
        <v>5069</v>
      </c>
      <c r="N4" s="31">
        <f t="shared" ref="N4:N7" si="5">ROUND(M4*0.075,2)</f>
        <v>380.18</v>
      </c>
      <c r="O4" s="30">
        <f t="shared" ref="O4:O7" si="6">ROUND(M4*0.02,2)</f>
        <v>101.38</v>
      </c>
      <c r="P4" s="30">
        <v>10</v>
      </c>
      <c r="Q4" s="30">
        <v>10</v>
      </c>
      <c r="R4" s="30">
        <f t="shared" ref="R4:R7" si="7">H4+J4+L4+N4+P4</f>
        <v>1250.9</v>
      </c>
      <c r="S4" s="30">
        <f t="shared" ref="S4:S7" si="8">I4+K4+O4+Q4</f>
        <v>542.25</v>
      </c>
      <c r="T4" s="30">
        <f t="shared" ref="T4:T7" si="9">R4+S4</f>
        <v>1793.15</v>
      </c>
      <c r="U4" s="32"/>
      <c r="V4" s="33"/>
    </row>
    <row r="5" s="1" customFormat="1" ht="18" customHeight="1" spans="1:22">
      <c r="A5" s="24">
        <v>2</v>
      </c>
      <c r="B5" s="34">
        <v>38101698</v>
      </c>
      <c r="C5" s="67" t="s">
        <v>32</v>
      </c>
      <c r="D5" s="36" t="s">
        <v>33</v>
      </c>
      <c r="E5" s="37" t="s">
        <v>34</v>
      </c>
      <c r="F5" s="37" t="s">
        <v>35</v>
      </c>
      <c r="G5" s="29"/>
      <c r="H5" s="30">
        <f t="shared" si="0"/>
        <v>0</v>
      </c>
      <c r="I5" s="30">
        <f t="shared" si="1"/>
        <v>0</v>
      </c>
      <c r="J5" s="30">
        <f t="shared" si="2"/>
        <v>0</v>
      </c>
      <c r="K5" s="30">
        <f t="shared" si="3"/>
        <v>0</v>
      </c>
      <c r="L5" s="30">
        <f t="shared" si="4"/>
        <v>0</v>
      </c>
      <c r="M5" s="30">
        <v>3235</v>
      </c>
      <c r="N5" s="31">
        <f t="shared" si="5"/>
        <v>242.63</v>
      </c>
      <c r="O5" s="30">
        <v>0</v>
      </c>
      <c r="P5" s="30">
        <v>10</v>
      </c>
      <c r="Q5" s="30">
        <v>10</v>
      </c>
      <c r="R5" s="30">
        <f t="shared" si="7"/>
        <v>252.63</v>
      </c>
      <c r="S5" s="30">
        <f t="shared" si="8"/>
        <v>10</v>
      </c>
      <c r="T5" s="30">
        <f t="shared" si="9"/>
        <v>262.63</v>
      </c>
      <c r="U5" s="32"/>
      <c r="V5" s="38"/>
    </row>
    <row r="6" s="1" customFormat="1" ht="18" customHeight="1" spans="1:22">
      <c r="A6" s="24">
        <v>3</v>
      </c>
      <c r="B6" s="34" t="s">
        <v>36</v>
      </c>
      <c r="C6" s="35" t="s">
        <v>37</v>
      </c>
      <c r="D6" s="27" t="s">
        <v>38</v>
      </c>
      <c r="E6" s="28" t="s">
        <v>30</v>
      </c>
      <c r="F6" s="28" t="s">
        <v>39</v>
      </c>
      <c r="G6" s="29">
        <v>5069</v>
      </c>
      <c r="H6" s="30">
        <f t="shared" si="0"/>
        <v>811.04</v>
      </c>
      <c r="I6" s="30">
        <f t="shared" si="1"/>
        <v>405.52</v>
      </c>
      <c r="J6" s="30">
        <f t="shared" si="2"/>
        <v>25.35</v>
      </c>
      <c r="K6" s="30">
        <f t="shared" si="3"/>
        <v>25.35</v>
      </c>
      <c r="L6" s="30">
        <f t="shared" si="4"/>
        <v>24.33</v>
      </c>
      <c r="M6" s="29">
        <v>5069</v>
      </c>
      <c r="N6" s="31">
        <f t="shared" si="5"/>
        <v>380.18</v>
      </c>
      <c r="O6" s="30">
        <f t="shared" si="6"/>
        <v>101.38</v>
      </c>
      <c r="P6" s="30">
        <v>10</v>
      </c>
      <c r="Q6" s="30">
        <v>10</v>
      </c>
      <c r="R6" s="30">
        <f t="shared" si="7"/>
        <v>1250.9</v>
      </c>
      <c r="S6" s="30">
        <f t="shared" si="8"/>
        <v>542.25</v>
      </c>
      <c r="T6" s="30">
        <f t="shared" si="9"/>
        <v>1793.15</v>
      </c>
      <c r="U6" s="32"/>
      <c r="V6" s="38"/>
    </row>
    <row r="7" s="1" customFormat="1" ht="18" customHeight="1" spans="1:22">
      <c r="A7" s="24">
        <v>4</v>
      </c>
      <c r="B7" s="34" t="s">
        <v>40</v>
      </c>
      <c r="C7" s="39" t="s">
        <v>41</v>
      </c>
      <c r="D7" s="27" t="s">
        <v>42</v>
      </c>
      <c r="E7" s="28" t="s">
        <v>34</v>
      </c>
      <c r="F7" s="40" t="s">
        <v>43</v>
      </c>
      <c r="G7" s="29">
        <v>10138</v>
      </c>
      <c r="H7" s="30">
        <f t="shared" si="0"/>
        <v>1622.08</v>
      </c>
      <c r="I7" s="30">
        <f t="shared" si="1"/>
        <v>811.04</v>
      </c>
      <c r="J7" s="30">
        <f t="shared" si="2"/>
        <v>50.69</v>
      </c>
      <c r="K7" s="30">
        <f t="shared" si="3"/>
        <v>50.69</v>
      </c>
      <c r="L7" s="30">
        <f t="shared" si="4"/>
        <v>48.66</v>
      </c>
      <c r="M7" s="29">
        <v>10138</v>
      </c>
      <c r="N7" s="31">
        <f t="shared" si="5"/>
        <v>760.35</v>
      </c>
      <c r="O7" s="30">
        <f t="shared" si="6"/>
        <v>202.76</v>
      </c>
      <c r="P7" s="30">
        <v>10</v>
      </c>
      <c r="Q7" s="30">
        <v>10</v>
      </c>
      <c r="R7" s="30">
        <f t="shared" si="7"/>
        <v>2491.78</v>
      </c>
      <c r="S7" s="30">
        <f t="shared" si="8"/>
        <v>1074.49</v>
      </c>
      <c r="T7" s="30">
        <f t="shared" si="9"/>
        <v>3566.27</v>
      </c>
      <c r="U7" s="32"/>
      <c r="V7" s="41" t="s">
        <v>44</v>
      </c>
    </row>
    <row r="8" s="1" customFormat="1" ht="18" customHeight="1" spans="1:22">
      <c r="A8" s="24"/>
      <c r="B8" s="68" t="s">
        <v>45</v>
      </c>
      <c r="C8" s="42" t="s">
        <v>46</v>
      </c>
      <c r="D8" s="27" t="s">
        <v>47</v>
      </c>
      <c r="E8" s="28" t="s">
        <v>30</v>
      </c>
      <c r="F8" s="40" t="s">
        <v>48</v>
      </c>
      <c r="G8" s="29"/>
      <c r="H8" s="30"/>
      <c r="I8" s="30"/>
      <c r="J8" s="30"/>
      <c r="K8" s="30"/>
      <c r="L8" s="30"/>
      <c r="M8" s="29"/>
      <c r="N8" s="31"/>
      <c r="O8" s="30"/>
      <c r="P8" s="30"/>
      <c r="Q8" s="30"/>
      <c r="R8" s="30"/>
      <c r="S8" s="30"/>
      <c r="T8" s="30"/>
      <c r="U8" s="32" t="s">
        <v>49</v>
      </c>
      <c r="V8" s="38"/>
    </row>
    <row r="9" s="1" customFormat="1" ht="18" customHeight="1" spans="1:22">
      <c r="A9" s="24">
        <v>5</v>
      </c>
      <c r="B9" s="34" t="s">
        <v>50</v>
      </c>
      <c r="C9" s="42" t="s">
        <v>51</v>
      </c>
      <c r="D9" s="27" t="s">
        <v>52</v>
      </c>
      <c r="E9" s="28" t="s">
        <v>30</v>
      </c>
      <c r="F9" s="43" t="s">
        <v>53</v>
      </c>
      <c r="G9" s="44">
        <v>5069</v>
      </c>
      <c r="H9" s="30">
        <f t="shared" ref="H9:H14" si="10">ROUND(G9*0.16,2)</f>
        <v>811.04</v>
      </c>
      <c r="I9" s="30">
        <f t="shared" ref="I9:I14" si="11">ROUND(G9*0.08,2)</f>
        <v>405.52</v>
      </c>
      <c r="J9" s="30">
        <f t="shared" ref="J9:J14" si="12">ROUND(G9*0.005,2)</f>
        <v>25.35</v>
      </c>
      <c r="K9" s="30">
        <f t="shared" ref="K9:K14" si="13">ROUND(G9*0.005,2)</f>
        <v>25.35</v>
      </c>
      <c r="L9" s="30">
        <f t="shared" ref="L9:L14" si="14">ROUND(G9*0.0048,2)</f>
        <v>24.33</v>
      </c>
      <c r="M9" s="44">
        <v>5069</v>
      </c>
      <c r="N9" s="31">
        <f t="shared" ref="N9:N14" si="15">ROUND(M9*0.075,2)</f>
        <v>380.18</v>
      </c>
      <c r="O9" s="30">
        <f t="shared" ref="O9:O14" si="16">ROUND(M9*0.02,2)</f>
        <v>101.38</v>
      </c>
      <c r="P9" s="44">
        <v>10</v>
      </c>
      <c r="Q9" s="44">
        <v>10</v>
      </c>
      <c r="R9" s="44">
        <v>1250.9</v>
      </c>
      <c r="S9" s="44">
        <v>542.25</v>
      </c>
      <c r="T9" s="30">
        <v>1793.15</v>
      </c>
      <c r="U9" s="32"/>
      <c r="V9" s="45" t="s">
        <v>54</v>
      </c>
    </row>
    <row r="10" s="1" customFormat="1" ht="18" customHeight="1" spans="1:22">
      <c r="A10" s="24">
        <v>6</v>
      </c>
      <c r="B10" s="34" t="s">
        <v>55</v>
      </c>
      <c r="C10" s="42" t="s">
        <v>56</v>
      </c>
      <c r="D10" s="27" t="s">
        <v>57</v>
      </c>
      <c r="E10" s="28" t="s">
        <v>30</v>
      </c>
      <c r="F10" s="43" t="s">
        <v>31</v>
      </c>
      <c r="G10" s="44">
        <v>5069</v>
      </c>
      <c r="H10" s="30">
        <f t="shared" si="10"/>
        <v>811.04</v>
      </c>
      <c r="I10" s="30">
        <f t="shared" si="11"/>
        <v>405.52</v>
      </c>
      <c r="J10" s="30">
        <f t="shared" si="12"/>
        <v>25.35</v>
      </c>
      <c r="K10" s="30">
        <f t="shared" si="13"/>
        <v>25.35</v>
      </c>
      <c r="L10" s="30">
        <f t="shared" si="14"/>
        <v>24.33</v>
      </c>
      <c r="M10" s="44">
        <v>5069</v>
      </c>
      <c r="N10" s="31">
        <f t="shared" si="15"/>
        <v>380.18</v>
      </c>
      <c r="O10" s="30">
        <f t="shared" si="16"/>
        <v>101.38</v>
      </c>
      <c r="P10" s="44">
        <v>10</v>
      </c>
      <c r="Q10" s="44">
        <v>10</v>
      </c>
      <c r="R10" s="44">
        <v>1250.9</v>
      </c>
      <c r="S10" s="44">
        <v>542.25</v>
      </c>
      <c r="T10" s="30">
        <v>1793.15</v>
      </c>
      <c r="U10" s="32"/>
      <c r="V10" s="45" t="s">
        <v>54</v>
      </c>
    </row>
    <row r="11" s="1" customFormat="1" ht="18" customHeight="1" spans="1:22">
      <c r="A11" s="24">
        <v>7</v>
      </c>
      <c r="B11" s="34" t="s">
        <v>58</v>
      </c>
      <c r="C11" s="42" t="s">
        <v>59</v>
      </c>
      <c r="D11" s="27" t="s">
        <v>60</v>
      </c>
      <c r="E11" s="28" t="s">
        <v>34</v>
      </c>
      <c r="F11" s="43" t="s">
        <v>53</v>
      </c>
      <c r="G11" s="44">
        <v>5069</v>
      </c>
      <c r="H11" s="30">
        <f t="shared" si="10"/>
        <v>811.04</v>
      </c>
      <c r="I11" s="30">
        <f t="shared" si="11"/>
        <v>405.52</v>
      </c>
      <c r="J11" s="30">
        <f t="shared" si="12"/>
        <v>25.35</v>
      </c>
      <c r="K11" s="30">
        <f t="shared" si="13"/>
        <v>25.35</v>
      </c>
      <c r="L11" s="30">
        <f t="shared" si="14"/>
        <v>24.33</v>
      </c>
      <c r="M11" s="44">
        <v>5069</v>
      </c>
      <c r="N11" s="31">
        <f t="shared" si="15"/>
        <v>380.18</v>
      </c>
      <c r="O11" s="30">
        <f t="shared" si="16"/>
        <v>101.38</v>
      </c>
      <c r="P11" s="44">
        <v>10</v>
      </c>
      <c r="Q11" s="44">
        <v>10</v>
      </c>
      <c r="R11" s="44">
        <v>1250.9</v>
      </c>
      <c r="S11" s="44">
        <v>542.25</v>
      </c>
      <c r="T11" s="30">
        <v>1793.15</v>
      </c>
      <c r="U11" s="32"/>
      <c r="V11" s="45" t="s">
        <v>61</v>
      </c>
    </row>
    <row r="12" s="1" customFormat="1" ht="18" customHeight="1" spans="1:22">
      <c r="A12" s="46">
        <v>8</v>
      </c>
      <c r="B12" s="25" t="s">
        <v>62</v>
      </c>
      <c r="C12" s="69" t="s">
        <v>63</v>
      </c>
      <c r="D12" s="27" t="s">
        <v>64</v>
      </c>
      <c r="E12" s="28" t="s">
        <v>30</v>
      </c>
      <c r="F12" s="43" t="s">
        <v>53</v>
      </c>
      <c r="G12" s="47">
        <v>5069</v>
      </c>
      <c r="H12" s="30">
        <f t="shared" si="10"/>
        <v>811.04</v>
      </c>
      <c r="I12" s="30">
        <f t="shared" si="11"/>
        <v>405.52</v>
      </c>
      <c r="J12" s="30">
        <f t="shared" si="12"/>
        <v>25.35</v>
      </c>
      <c r="K12" s="30">
        <f t="shared" si="13"/>
        <v>25.35</v>
      </c>
      <c r="L12" s="30">
        <f t="shared" si="14"/>
        <v>24.33</v>
      </c>
      <c r="M12" s="47">
        <v>5069</v>
      </c>
      <c r="N12" s="31">
        <f t="shared" si="15"/>
        <v>380.18</v>
      </c>
      <c r="O12" s="30">
        <f t="shared" si="16"/>
        <v>101.38</v>
      </c>
      <c r="P12" s="47">
        <v>10</v>
      </c>
      <c r="Q12" s="47">
        <v>10</v>
      </c>
      <c r="R12" s="47">
        <v>1250.9</v>
      </c>
      <c r="S12" s="47">
        <v>542.25</v>
      </c>
      <c r="T12" s="48">
        <v>1793.15</v>
      </c>
      <c r="U12" s="49"/>
      <c r="V12" s="50" t="s">
        <v>61</v>
      </c>
    </row>
    <row r="13" s="1" customFormat="1" ht="18" customHeight="1" spans="1:22">
      <c r="A13" s="46">
        <v>9</v>
      </c>
      <c r="B13" s="70" t="s">
        <v>65</v>
      </c>
      <c r="C13" s="26" t="s">
        <v>66</v>
      </c>
      <c r="D13" s="27" t="s">
        <v>67</v>
      </c>
      <c r="E13" s="28" t="s">
        <v>30</v>
      </c>
      <c r="F13" s="43" t="s">
        <v>53</v>
      </c>
      <c r="G13" s="47">
        <v>5069</v>
      </c>
      <c r="H13" s="30">
        <f t="shared" si="10"/>
        <v>811.04</v>
      </c>
      <c r="I13" s="30">
        <f t="shared" si="11"/>
        <v>405.52</v>
      </c>
      <c r="J13" s="30">
        <f t="shared" si="12"/>
        <v>25.35</v>
      </c>
      <c r="K13" s="30">
        <f t="shared" si="13"/>
        <v>25.35</v>
      </c>
      <c r="L13" s="30">
        <f t="shared" si="14"/>
        <v>24.33</v>
      </c>
      <c r="M13" s="47">
        <v>5069</v>
      </c>
      <c r="N13" s="31">
        <f t="shared" si="15"/>
        <v>380.18</v>
      </c>
      <c r="O13" s="30">
        <f t="shared" si="16"/>
        <v>101.38</v>
      </c>
      <c r="P13" s="47">
        <v>10</v>
      </c>
      <c r="Q13" s="47">
        <v>10</v>
      </c>
      <c r="R13" s="47">
        <v>1250.9</v>
      </c>
      <c r="S13" s="47">
        <v>542.25</v>
      </c>
      <c r="T13" s="48">
        <v>1793.15</v>
      </c>
      <c r="U13" s="51" t="s">
        <v>68</v>
      </c>
      <c r="V13" s="50" t="s">
        <v>54</v>
      </c>
    </row>
    <row r="14" s="3" customFormat="1" ht="18" customHeight="1" spans="1:22">
      <c r="A14" s="24">
        <v>10</v>
      </c>
      <c r="B14" s="52" t="s">
        <v>69</v>
      </c>
      <c r="C14" s="53" t="s">
        <v>70</v>
      </c>
      <c r="D14" s="54" t="s">
        <v>71</v>
      </c>
      <c r="E14" s="55" t="s">
        <v>34</v>
      </c>
      <c r="F14" s="55" t="s">
        <v>31</v>
      </c>
      <c r="G14" s="44">
        <v>5069</v>
      </c>
      <c r="H14" s="30">
        <f t="shared" si="10"/>
        <v>811.04</v>
      </c>
      <c r="I14" s="30">
        <f t="shared" si="11"/>
        <v>405.52</v>
      </c>
      <c r="J14" s="30">
        <f t="shared" si="12"/>
        <v>25.35</v>
      </c>
      <c r="K14" s="30">
        <f t="shared" si="13"/>
        <v>25.35</v>
      </c>
      <c r="L14" s="30">
        <f t="shared" si="14"/>
        <v>24.33</v>
      </c>
      <c r="M14" s="44">
        <v>5069</v>
      </c>
      <c r="N14" s="31">
        <f t="shared" si="15"/>
        <v>380.18</v>
      </c>
      <c r="O14" s="30">
        <f t="shared" si="16"/>
        <v>101.38</v>
      </c>
      <c r="P14" s="44">
        <v>10</v>
      </c>
      <c r="Q14" s="44">
        <v>10</v>
      </c>
      <c r="R14" s="44">
        <v>1250.9</v>
      </c>
      <c r="S14" s="44">
        <v>542.25</v>
      </c>
      <c r="T14" s="44">
        <v>1793.15</v>
      </c>
      <c r="U14" s="51" t="s">
        <v>68</v>
      </c>
      <c r="V14" s="56"/>
    </row>
    <row r="15" s="1" customFormat="1" ht="18" customHeight="1" spans="1:22">
      <c r="A15" s="57"/>
      <c r="B15" s="58" t="s">
        <v>72</v>
      </c>
      <c r="C15" s="59"/>
      <c r="D15" s="60"/>
      <c r="E15" s="60"/>
      <c r="F15" s="61"/>
      <c r="G15" s="62">
        <f t="shared" ref="G15:T15" si="17">SUM(G4:G14)</f>
        <v>50690</v>
      </c>
      <c r="H15" s="62">
        <f t="shared" si="17"/>
        <v>8110.4</v>
      </c>
      <c r="I15" s="62">
        <f t="shared" si="17"/>
        <v>4055.2</v>
      </c>
      <c r="J15" s="62">
        <f t="shared" si="17"/>
        <v>253.49</v>
      </c>
      <c r="K15" s="62">
        <f t="shared" si="17"/>
        <v>253.49</v>
      </c>
      <c r="L15" s="62">
        <f t="shared" si="17"/>
        <v>243.3</v>
      </c>
      <c r="M15" s="62">
        <f t="shared" si="17"/>
        <v>53925</v>
      </c>
      <c r="N15" s="62">
        <f t="shared" si="17"/>
        <v>4044.42</v>
      </c>
      <c r="O15" s="62">
        <f t="shared" si="17"/>
        <v>1013.8</v>
      </c>
      <c r="P15" s="62">
        <f t="shared" si="17"/>
        <v>100</v>
      </c>
      <c r="Q15" s="62">
        <f t="shared" si="17"/>
        <v>100</v>
      </c>
      <c r="R15" s="62">
        <f t="shared" si="17"/>
        <v>12751.61</v>
      </c>
      <c r="S15" s="62">
        <f t="shared" si="17"/>
        <v>5422.49</v>
      </c>
      <c r="T15" s="62">
        <f t="shared" si="17"/>
        <v>18174.1</v>
      </c>
      <c r="U15" s="63"/>
      <c r="V15" s="64"/>
    </row>
    <row r="16" s="1" customFormat="1" spans="1:22">
      <c r="B16" s="4"/>
      <c r="D16" s="65"/>
      <c r="G16" s="66"/>
      <c r="U16" s="5"/>
    </row>
    <row r="17" s="1" customFormat="1" spans="2:21">
      <c r="B17" s="4"/>
      <c r="U17" s="5"/>
    </row>
    <row r="18" s="1" customFormat="1" spans="2:21">
      <c r="B18" s="4"/>
      <c r="U18" s="5"/>
    </row>
  </sheetData>
  <mergeCells count="16">
    <mergeCell ref="A1:T1"/>
    <mergeCell ref="H2:I2"/>
    <mergeCell ref="J2:K2"/>
    <mergeCell ref="N2:O2"/>
    <mergeCell ref="P2:Q2"/>
    <mergeCell ref="R2:T2"/>
    <mergeCell ref="D15:F15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不忘初心，方得始终</cp:lastModifiedBy>
  <dcterms:created xsi:type="dcterms:W3CDTF">2026-07-23T07:27:00Z</dcterms:created>
  <dcterms:modified xsi:type="dcterms:W3CDTF">2026-08-06T01:57:39Z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240BC9403C0C4AA081224026BAFD84FC_11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