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2026年上半年半年土地使用税、房产税 " sheetId="1" r:id="rId1"/>
  </sheets>
  <externalReferences>
    <externalReference r:id="rId2"/>
  </externalReferences>
  <definedNames>
    <definedName name="jdxzList">[1]代码表!$K$1</definedName>
    <definedName name="sheet0_g_cjpkbz">[1]代码表!$Q$5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<sst xmlns="http://schemas.openxmlformats.org/spreadsheetml/2006/main" count="106" uniqueCount="65">
  <si>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房产信息</t>
  </si>
  <si>
    <t>从价房产税</t>
  </si>
  <si>
    <t>土地使用税</t>
  </si>
  <si>
    <t>从租房产税</t>
  </si>
  <si>
    <t>房屋地址</t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</si>
  <si>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房屋所属税务所（科、分局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</si>
  <si>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房产取得时间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</si>
  <si>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建筑面积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</si>
  <si>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 xml:space="preserve">房产原值 </t>
    </r>
  </si>
  <si>
    <r>
      <rPr>
        <sz val="9"/>
        <color rgb="FFFF0000"/>
        <rFont val="宋体"/>
        <charset val="134"/>
      </rPr>
      <t>*</t>
    </r>
    <r>
      <rPr>
        <sz val="9"/>
        <rFont val="宋体"/>
        <charset val="134"/>
      </rPr>
      <t>占用土地面积（应税信息）</t>
    </r>
  </si>
  <si>
    <t>计税比例</t>
  </si>
  <si>
    <t>税率</t>
  </si>
  <si>
    <t>应交从价房产税</t>
  </si>
  <si>
    <t>1-6月税金(减半征收）</t>
  </si>
  <si>
    <t>单价</t>
  </si>
  <si>
    <t>应交土地使用税</t>
  </si>
  <si>
    <t xml:space="preserve">平均租金/㎡ </t>
  </si>
  <si>
    <t>租金（80万元）</t>
  </si>
  <si>
    <t>2026年1-6月计税依据</t>
  </si>
  <si>
    <t>2026年1-6税金（减半征收）</t>
  </si>
  <si>
    <t>成都市天府新区华阳协和下街588号14-401</t>
  </si>
  <si>
    <t>15101238200|国家税务总局四川天府新区税务局第一税务所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</si>
  <si>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</si>
  <si>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</si>
  <si>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</si>
  <si>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</si>
  <si>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</si>
  <si>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</si>
  <si>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</si>
  <si>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</si>
  <si>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</si>
  <si>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</si>
  <si>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</si>
  <si>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</si>
  <si>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</si>
  <si>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</si>
  <si>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</si>
  <si>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</si>
  <si>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</si>
  <si>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</si>
  <si>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</si>
  <si>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</si>
  <si>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</si>
  <si>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</si>
  <si>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</si>
  <si>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</si>
  <si>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</si>
  <si>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</si>
  <si>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</si>
  <si>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</si>
  <si>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</si>
  <si>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</si>
  <si>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</si>
  <si>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</si>
  <si>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</si>
  <si>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</si>
  <si>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</si>
  <si>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</si>
  <si>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</si>
  <si>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</si>
  <si>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</si>
  <si>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</si>
  <si>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房产税及土地使用税小计：</t>
  </si>
  <si>
    <t>租赁合同印花税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</si>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</sst>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;[Red]#,##0.00"/>
    <numFmt numFmtId="178" formatCode="yyyy/mm/dd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1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/>
    <xf numFmtId="178" fontId="0" fillId="2" borderId="1" xfId="0" applyNumberFormat="1" applyFont="1" applyFill="1" applyBorder="1" applyAlignment="1"/>
    <xf numFmtId="176" fontId="0" fillId="2" borderId="1" xfId="0" applyNumberFormat="1" applyFont="1" applyFill="1" applyBorder="1" applyAlignment="1">
      <alignment vertical="center"/>
    </xf>
    <xf numFmtId="176" fontId="0" fillId="2" borderId="1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176" fontId="0" fillId="3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43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51;&#20135;&#31246;&#28304;&#37319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房产税申报-房产税税源信息采集"/>
      <sheetName val="从价应税信息减免明细表"/>
      <sheetName val="从租应税信息减免明细表"/>
      <sheetName val="代码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7"/>
  <sheetViews>
    <sheetView tabSelected="1" view="pageBreakPreview" zoomScaleNormal="100" workbookViewId="0">
      <pane xSplit="1" ySplit="2" topLeftCell="B27" activePane="bottomRight" state="frozen"/>
      <selection/>
      <selection pane="topRight"/>
      <selection pane="bottomLeft"/>
      <selection pane="bottomRight" activeCell="L44" sqref="L44"/>
    </sheetView>
  </sheetViews>
  <sheetFormatPr defaultColWidth="9" defaultRowHeight="14.4"/>
  <cols>
    <col min="1" max="1" width="41.2222222222222" style="3" customWidth="1"/>
    <col min="2" max="2" width="26.2222222222222" style="3" customWidth="1"/>
    <col min="3" max="3" width="11.5" style="3" customWidth="1"/>
    <col min="4" max="4" width="11.4444444444444" style="4" customWidth="1"/>
    <col min="5" max="5" width="16.8888888888889" style="3" customWidth="1"/>
    <col min="6" max="6" width="12.6296296296296" style="3" customWidth="1"/>
    <col min="7" max="7" width="6.22222222222222" style="3" customWidth="1"/>
    <col min="8" max="8" width="9.37962962962963" style="3"/>
    <col min="9" max="9" width="13" style="3"/>
    <col min="10" max="10" width="12.6666666666667" style="3" customWidth="1"/>
    <col min="11" max="11" width="9.66666666666667" style="3"/>
    <col min="12" max="12" width="12.7037037037037" style="4" customWidth="1"/>
    <col min="13" max="13" width="12.2777777777778" style="4" customWidth="1"/>
    <col min="14" max="14" width="9" style="4"/>
    <col min="15" max="15" width="14.1111111111111" style="4"/>
    <col min="16" max="16" width="13" style="5"/>
    <col min="17" max="17" width="15.7777777777778" style="5" customWidth="1"/>
    <col min="18" max="18" width="12.8888888888889" style="3"/>
    <col min="19" max="16382" width="9" style="3"/>
    <col min="16383" max="16384" width="9" style="6"/>
  </cols>
  <sheetData>
    <row r="1" s="1" customFormat="1" ht="27" customHeight="1" spans="1:17 16383:16384">
      <c r="A1" s="7" t="s">
        <v>0</v>
      </c>
      <c r="B1" s="7"/>
      <c r="C1" s="7"/>
      <c r="D1" s="8"/>
      <c r="E1" s="7"/>
      <c r="F1" s="7"/>
      <c r="G1" s="7" t="s">
        <v>1</v>
      </c>
      <c r="H1" s="7"/>
      <c r="I1" s="7"/>
      <c r="J1" s="7"/>
      <c r="K1" s="7" t="s">
        <v>2</v>
      </c>
      <c r="L1" s="7"/>
      <c r="M1" s="7"/>
      <c r="N1" s="8" t="s">
        <v>3</v>
      </c>
      <c r="O1" s="8"/>
      <c r="P1" s="8"/>
      <c r="Q1" s="8"/>
    </row>
    <row r="2" s="2" customFormat="1" ht="39" customHeight="1" spans="1:17 16383:16384">
      <c r="A2" s="9" t="s">
        <v>4</v>
      </c>
      <c r="B2" s="10" t="s">
        <v>5</v>
      </c>
      <c r="C2" s="10" t="s">
        <v>6</v>
      </c>
      <c r="D2" s="11" t="s">
        <v>7</v>
      </c>
      <c r="E2" s="11" t="s">
        <v>8</v>
      </c>
      <c r="F2" s="12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4" t="s">
        <v>15</v>
      </c>
      <c r="M2" s="14" t="s">
        <v>13</v>
      </c>
      <c r="N2" s="15" t="s">
        <v>16</v>
      </c>
      <c r="O2" s="15" t="s">
        <v>17</v>
      </c>
      <c r="P2" s="14" t="s">
        <v>18</v>
      </c>
      <c r="Q2" s="14" t="s">
        <v>19</v>
      </c>
    </row>
    <row r="3" s="3" customFormat="1" ht="18" customHeight="1" spans="1:17 16383:16384">
      <c r="A3" s="16" t="s">
        <v>20</v>
      </c>
      <c r="B3" s="17" t="s">
        <v>21</v>
      </c>
      <c r="C3" s="18">
        <v>45230</v>
      </c>
      <c r="D3" s="19">
        <v>81.38</v>
      </c>
      <c r="E3" s="20">
        <v>502780.86</v>
      </c>
      <c r="F3" s="20">
        <v>6.24</v>
      </c>
      <c r="G3" s="21">
        <v>0.7</v>
      </c>
      <c r="H3" s="22">
        <v>0.012</v>
      </c>
      <c r="I3" s="23"/>
      <c r="J3" s="23">
        <f t="shared" ref="J3:J43" si="0">I3/12*3/2</f>
        <v>0</v>
      </c>
      <c r="K3" s="21">
        <v>12</v>
      </c>
      <c r="L3" s="23">
        <f t="shared" ref="L3:L43" si="1">F3*K3</f>
        <v>74.88</v>
      </c>
      <c r="M3" s="23">
        <f t="shared" ref="M3:M43" si="2">L3/2*50%</f>
        <v>18.72</v>
      </c>
      <c r="N3" s="23">
        <f t="shared" ref="N3:N43" si="3">800000/3300</f>
        <v>242.424242424242</v>
      </c>
      <c r="O3" s="23">
        <f>D3*N3</f>
        <v>19728.4848484848</v>
      </c>
      <c r="P3" s="24">
        <f>O3/1.09/2</f>
        <v>9049.76369196551</v>
      </c>
      <c r="Q3" s="24">
        <f t="shared" ref="Q3:Q43" si="4">P3*12%*50%</f>
        <v>542.985821517931</v>
      </c>
      <c r="XFC3" s="6"/>
      <c r="XFD3" s="6"/>
    </row>
    <row r="4" s="3" customFormat="1" ht="18" customHeight="1" spans="1:17 16383:16384">
      <c r="A4" s="16" t="s">
        <v>22</v>
      </c>
      <c r="B4" s="17" t="s">
        <v>21</v>
      </c>
      <c r="C4" s="18">
        <v>45230</v>
      </c>
      <c r="D4" s="19">
        <v>72.38</v>
      </c>
      <c r="E4" s="20">
        <v>395809.43</v>
      </c>
      <c r="F4" s="20">
        <v>5.55</v>
      </c>
      <c r="G4" s="21">
        <v>0.7</v>
      </c>
      <c r="H4" s="22">
        <v>0.012</v>
      </c>
      <c r="I4" s="23"/>
      <c r="J4" s="23">
        <f t="shared" si="0"/>
        <v>0</v>
      </c>
      <c r="K4" s="21">
        <v>12</v>
      </c>
      <c r="L4" s="23">
        <f t="shared" si="1"/>
        <v>66.6</v>
      </c>
      <c r="M4" s="23">
        <f t="shared" si="2"/>
        <v>16.65</v>
      </c>
      <c r="N4" s="23">
        <f t="shared" si="3"/>
        <v>242.424242424242</v>
      </c>
      <c r="O4" s="23">
        <f t="shared" ref="O3:O43" si="5">D4*N4</f>
        <v>17546.6666666667</v>
      </c>
      <c r="P4" s="24">
        <f t="shared" ref="P4:P44" si="6">O4/1.09/2</f>
        <v>8048.92966360858</v>
      </c>
      <c r="Q4" s="24">
        <f t="shared" si="4"/>
        <v>482.935779816515</v>
      </c>
      <c r="XFC4" s="6"/>
      <c r="XFD4" s="6"/>
    </row>
    <row r="5" s="3" customFormat="1" ht="18" customHeight="1" spans="1:17 16383:16384">
      <c r="A5" s="16" t="s">
        <v>23</v>
      </c>
      <c r="B5" s="17" t="s">
        <v>21</v>
      </c>
      <c r="C5" s="18">
        <v>45230</v>
      </c>
      <c r="D5" s="19">
        <v>37.08</v>
      </c>
      <c r="E5" s="20">
        <v>229386.57</v>
      </c>
      <c r="F5" s="20">
        <v>2.85</v>
      </c>
      <c r="G5" s="21">
        <v>0.7</v>
      </c>
      <c r="H5" s="22">
        <v>0.012</v>
      </c>
      <c r="I5" s="23"/>
      <c r="J5" s="23">
        <f t="shared" si="0"/>
        <v>0</v>
      </c>
      <c r="K5" s="21">
        <v>12</v>
      </c>
      <c r="L5" s="23">
        <f t="shared" si="1"/>
        <v>34.2</v>
      </c>
      <c r="M5" s="23">
        <f t="shared" si="2"/>
        <v>8.55</v>
      </c>
      <c r="N5" s="23">
        <f t="shared" si="3"/>
        <v>242.424242424242</v>
      </c>
      <c r="O5" s="23">
        <f t="shared" si="5"/>
        <v>8989.09090909091</v>
      </c>
      <c r="P5" s="24">
        <f t="shared" si="6"/>
        <v>4123.43619683069</v>
      </c>
      <c r="Q5" s="24">
        <f t="shared" si="4"/>
        <v>247.406171809842</v>
      </c>
      <c r="XFC5" s="6"/>
      <c r="XFD5" s="6"/>
    </row>
    <row r="6" s="3" customFormat="1" ht="18" customHeight="1" spans="1:17 16383:16384">
      <c r="A6" s="16" t="s">
        <v>24</v>
      </c>
      <c r="B6" s="17" t="s">
        <v>21</v>
      </c>
      <c r="C6" s="18">
        <v>45230</v>
      </c>
      <c r="D6" s="19">
        <v>78.37</v>
      </c>
      <c r="E6" s="20">
        <v>484204.86</v>
      </c>
      <c r="F6" s="20">
        <v>6.01</v>
      </c>
      <c r="G6" s="21">
        <v>0.7</v>
      </c>
      <c r="H6" s="22">
        <v>0.012</v>
      </c>
      <c r="I6" s="23"/>
      <c r="J6" s="23">
        <f t="shared" si="0"/>
        <v>0</v>
      </c>
      <c r="K6" s="21">
        <v>12</v>
      </c>
      <c r="L6" s="23">
        <f t="shared" si="1"/>
        <v>72.12</v>
      </c>
      <c r="M6" s="23">
        <f t="shared" si="2"/>
        <v>18.03</v>
      </c>
      <c r="N6" s="23">
        <f t="shared" si="3"/>
        <v>242.424242424242</v>
      </c>
      <c r="O6" s="23">
        <f t="shared" si="5"/>
        <v>18998.7878787879</v>
      </c>
      <c r="P6" s="24">
        <f t="shared" si="6"/>
        <v>8715.0403113706</v>
      </c>
      <c r="Q6" s="24">
        <f t="shared" si="4"/>
        <v>522.902418682236</v>
      </c>
      <c r="XFC6" s="6"/>
      <c r="XFD6" s="6"/>
    </row>
    <row r="7" s="3" customFormat="1" ht="18" customHeight="1" spans="1:17 16383:16384">
      <c r="A7" s="16" t="s">
        <v>25</v>
      </c>
      <c r="B7" s="17" t="s">
        <v>21</v>
      </c>
      <c r="C7" s="18">
        <v>45230</v>
      </c>
      <c r="D7" s="19">
        <v>83.13</v>
      </c>
      <c r="E7" s="19">
        <v>513580.86</v>
      </c>
      <c r="F7" s="19">
        <v>6.38</v>
      </c>
      <c r="G7" s="21">
        <v>0.7</v>
      </c>
      <c r="H7" s="22">
        <v>0.012</v>
      </c>
      <c r="I7" s="23"/>
      <c r="J7" s="23">
        <f t="shared" si="0"/>
        <v>0</v>
      </c>
      <c r="K7" s="21">
        <v>12</v>
      </c>
      <c r="L7" s="23">
        <f t="shared" si="1"/>
        <v>76.56</v>
      </c>
      <c r="M7" s="23">
        <f t="shared" si="2"/>
        <v>19.14</v>
      </c>
      <c r="N7" s="23">
        <f t="shared" si="3"/>
        <v>242.424242424242</v>
      </c>
      <c r="O7" s="23">
        <f t="shared" si="5"/>
        <v>20152.7272727273</v>
      </c>
      <c r="P7" s="24">
        <f t="shared" si="6"/>
        <v>9244.3703085905</v>
      </c>
      <c r="Q7" s="24">
        <f t="shared" si="4"/>
        <v>554.66221851543</v>
      </c>
      <c r="XFC7" s="6"/>
      <c r="XFD7" s="6"/>
    </row>
    <row r="8" s="3" customFormat="1" ht="18" customHeight="1" spans="1:17 16383:16384">
      <c r="A8" s="16" t="s">
        <v>26</v>
      </c>
      <c r="B8" s="17" t="s">
        <v>21</v>
      </c>
      <c r="C8" s="18">
        <v>45230</v>
      </c>
      <c r="D8" s="19">
        <v>72.34</v>
      </c>
      <c r="E8" s="19">
        <v>446991.14</v>
      </c>
      <c r="F8" s="19">
        <v>5.55</v>
      </c>
      <c r="G8" s="21">
        <v>0.7</v>
      </c>
      <c r="H8" s="22">
        <v>0.012</v>
      </c>
      <c r="I8" s="23"/>
      <c r="J8" s="23">
        <f t="shared" si="0"/>
        <v>0</v>
      </c>
      <c r="K8" s="21">
        <v>12</v>
      </c>
      <c r="L8" s="23">
        <f t="shared" si="1"/>
        <v>66.6</v>
      </c>
      <c r="M8" s="23">
        <f t="shared" si="2"/>
        <v>16.65</v>
      </c>
      <c r="N8" s="23">
        <f t="shared" si="3"/>
        <v>242.424242424242</v>
      </c>
      <c r="O8" s="23">
        <f t="shared" si="5"/>
        <v>17536.9696969697</v>
      </c>
      <c r="P8" s="24">
        <f t="shared" si="6"/>
        <v>8044.48151237142</v>
      </c>
      <c r="Q8" s="24">
        <f t="shared" si="4"/>
        <v>482.668890742285</v>
      </c>
      <c r="XFC8" s="6"/>
      <c r="XFD8" s="6"/>
    </row>
    <row r="9" s="3" customFormat="1" ht="18" customHeight="1" spans="1:17 16383:16384">
      <c r="A9" s="16" t="s">
        <v>27</v>
      </c>
      <c r="B9" s="17" t="s">
        <v>21</v>
      </c>
      <c r="C9" s="18">
        <v>45230</v>
      </c>
      <c r="D9" s="19">
        <v>73.19</v>
      </c>
      <c r="E9" s="19">
        <v>452236.86</v>
      </c>
      <c r="F9" s="19">
        <v>5.62</v>
      </c>
      <c r="G9" s="21">
        <v>0.7</v>
      </c>
      <c r="H9" s="22">
        <v>0.012</v>
      </c>
      <c r="I9" s="23"/>
      <c r="J9" s="23">
        <f t="shared" si="0"/>
        <v>0</v>
      </c>
      <c r="K9" s="21">
        <v>12</v>
      </c>
      <c r="L9" s="23">
        <f t="shared" si="1"/>
        <v>67.44</v>
      </c>
      <c r="M9" s="23">
        <f t="shared" si="2"/>
        <v>16.86</v>
      </c>
      <c r="N9" s="23">
        <f t="shared" si="3"/>
        <v>242.424242424242</v>
      </c>
      <c r="O9" s="23">
        <f t="shared" si="5"/>
        <v>17743.0303030303</v>
      </c>
      <c r="P9" s="24">
        <f t="shared" si="6"/>
        <v>8139.00472616069</v>
      </c>
      <c r="Q9" s="24">
        <f t="shared" si="4"/>
        <v>488.340283569641</v>
      </c>
      <c r="XFC9" s="6"/>
      <c r="XFD9" s="6"/>
    </row>
    <row r="10" s="3" customFormat="1" ht="18" customHeight="1" spans="1:17 16383:16384">
      <c r="A10" s="16" t="s">
        <v>28</v>
      </c>
      <c r="B10" s="17" t="s">
        <v>21</v>
      </c>
      <c r="C10" s="18">
        <v>45230</v>
      </c>
      <c r="D10" s="19">
        <v>36.36</v>
      </c>
      <c r="E10" s="19">
        <v>224943.14</v>
      </c>
      <c r="F10" s="19">
        <v>2.79</v>
      </c>
      <c r="G10" s="21">
        <v>0.7</v>
      </c>
      <c r="H10" s="22">
        <v>0.012</v>
      </c>
      <c r="I10" s="23"/>
      <c r="J10" s="23">
        <f t="shared" si="0"/>
        <v>0</v>
      </c>
      <c r="K10" s="21">
        <v>12</v>
      </c>
      <c r="L10" s="23">
        <f t="shared" si="1"/>
        <v>33.48</v>
      </c>
      <c r="M10" s="23">
        <f t="shared" si="2"/>
        <v>8.37</v>
      </c>
      <c r="N10" s="23">
        <f t="shared" si="3"/>
        <v>242.424242424242</v>
      </c>
      <c r="O10" s="23">
        <f t="shared" si="5"/>
        <v>8814.54545454545</v>
      </c>
      <c r="P10" s="24">
        <f t="shared" si="6"/>
        <v>4043.36947456213</v>
      </c>
      <c r="Q10" s="24">
        <f t="shared" si="4"/>
        <v>242.602168473728</v>
      </c>
      <c r="XFC10" s="6"/>
      <c r="XFD10" s="6"/>
    </row>
    <row r="11" s="3" customFormat="1" ht="18" customHeight="1" spans="1:17 16383:16384">
      <c r="A11" s="16" t="s">
        <v>29</v>
      </c>
      <c r="B11" s="17" t="s">
        <v>21</v>
      </c>
      <c r="C11" s="18">
        <v>45230</v>
      </c>
      <c r="D11" s="19">
        <v>62.6</v>
      </c>
      <c r="E11" s="19">
        <v>386881.43</v>
      </c>
      <c r="F11" s="19">
        <v>4.8</v>
      </c>
      <c r="G11" s="21">
        <v>0.7</v>
      </c>
      <c r="H11" s="22">
        <v>0.012</v>
      </c>
      <c r="I11" s="23"/>
      <c r="J11" s="23">
        <f t="shared" si="0"/>
        <v>0</v>
      </c>
      <c r="K11" s="21">
        <v>12</v>
      </c>
      <c r="L11" s="23">
        <f t="shared" si="1"/>
        <v>57.6</v>
      </c>
      <c r="M11" s="23">
        <f t="shared" si="2"/>
        <v>14.4</v>
      </c>
      <c r="N11" s="23">
        <f t="shared" si="3"/>
        <v>242.424242424242</v>
      </c>
      <c r="O11" s="23">
        <f t="shared" si="5"/>
        <v>15175.7575757576</v>
      </c>
      <c r="P11" s="24">
        <f t="shared" si="6"/>
        <v>6961.35668612734</v>
      </c>
      <c r="Q11" s="24">
        <f t="shared" si="4"/>
        <v>417.68140116764</v>
      </c>
      <c r="XFC11" s="6"/>
      <c r="XFD11" s="6"/>
    </row>
    <row r="12" s="3" customFormat="1" ht="18" customHeight="1" spans="1:17 16383:16384">
      <c r="A12" s="16" t="s">
        <v>30</v>
      </c>
      <c r="B12" s="17" t="s">
        <v>21</v>
      </c>
      <c r="C12" s="18">
        <v>45230</v>
      </c>
      <c r="D12" s="19">
        <v>52.7</v>
      </c>
      <c r="E12" s="19">
        <v>325784.29</v>
      </c>
      <c r="F12" s="19">
        <v>4.04</v>
      </c>
      <c r="G12" s="21">
        <v>0.7</v>
      </c>
      <c r="H12" s="22">
        <v>0.012</v>
      </c>
      <c r="I12" s="23"/>
      <c r="J12" s="23">
        <f t="shared" si="0"/>
        <v>0</v>
      </c>
      <c r="K12" s="21">
        <v>12</v>
      </c>
      <c r="L12" s="23">
        <f t="shared" si="1"/>
        <v>48.48</v>
      </c>
      <c r="M12" s="23">
        <f t="shared" si="2"/>
        <v>12.12</v>
      </c>
      <c r="N12" s="23">
        <f t="shared" si="3"/>
        <v>242.424242424242</v>
      </c>
      <c r="O12" s="23">
        <f t="shared" si="5"/>
        <v>12775.7575757576</v>
      </c>
      <c r="P12" s="24">
        <f t="shared" si="6"/>
        <v>5860.43925493468</v>
      </c>
      <c r="Q12" s="24">
        <f t="shared" si="4"/>
        <v>351.626355296081</v>
      </c>
      <c r="XFC12" s="6"/>
      <c r="XFD12" s="6"/>
    </row>
    <row r="13" s="3" customFormat="1" ht="18" customHeight="1" spans="1:17 16383:16384">
      <c r="A13" s="16" t="s">
        <v>31</v>
      </c>
      <c r="B13" s="17" t="s">
        <v>21</v>
      </c>
      <c r="C13" s="18">
        <v>45230</v>
      </c>
      <c r="D13" s="19">
        <v>59.98</v>
      </c>
      <c r="E13" s="19">
        <v>370712.29</v>
      </c>
      <c r="F13" s="19">
        <v>4.6</v>
      </c>
      <c r="G13" s="21">
        <v>0.7</v>
      </c>
      <c r="H13" s="22">
        <v>0.012</v>
      </c>
      <c r="I13" s="23"/>
      <c r="J13" s="23">
        <f t="shared" si="0"/>
        <v>0</v>
      </c>
      <c r="K13" s="21">
        <v>12</v>
      </c>
      <c r="L13" s="23">
        <f t="shared" si="1"/>
        <v>55.2</v>
      </c>
      <c r="M13" s="23">
        <f t="shared" si="2"/>
        <v>13.8</v>
      </c>
      <c r="N13" s="23">
        <f t="shared" si="3"/>
        <v>242.424242424242</v>
      </c>
      <c r="O13" s="23">
        <f t="shared" si="5"/>
        <v>14540.6060606061</v>
      </c>
      <c r="P13" s="24">
        <f t="shared" si="6"/>
        <v>6670.00278009454</v>
      </c>
      <c r="Q13" s="24">
        <f t="shared" si="4"/>
        <v>400.200166805672</v>
      </c>
      <c r="XFC13" s="6"/>
      <c r="XFD13" s="6"/>
    </row>
    <row r="14" s="3" customFormat="1" ht="18" customHeight="1" spans="1:17 16383:16384">
      <c r="A14" s="16" t="s">
        <v>32</v>
      </c>
      <c r="B14" s="17" t="s">
        <v>21</v>
      </c>
      <c r="C14" s="18">
        <v>45230</v>
      </c>
      <c r="D14" s="19">
        <v>56.32</v>
      </c>
      <c r="E14" s="19">
        <v>348124.86</v>
      </c>
      <c r="F14" s="19">
        <v>4.32</v>
      </c>
      <c r="G14" s="21">
        <v>0.7</v>
      </c>
      <c r="H14" s="22">
        <v>0.012</v>
      </c>
      <c r="I14" s="23"/>
      <c r="J14" s="23">
        <f t="shared" si="0"/>
        <v>0</v>
      </c>
      <c r="K14" s="21">
        <v>12</v>
      </c>
      <c r="L14" s="23">
        <f t="shared" si="1"/>
        <v>51.84</v>
      </c>
      <c r="M14" s="23">
        <f t="shared" si="2"/>
        <v>12.96</v>
      </c>
      <c r="N14" s="23">
        <f t="shared" si="3"/>
        <v>242.424242424242</v>
      </c>
      <c r="O14" s="23">
        <f t="shared" si="5"/>
        <v>13653.3333333333</v>
      </c>
      <c r="P14" s="24">
        <f t="shared" si="6"/>
        <v>6262.99694189601</v>
      </c>
      <c r="Q14" s="24">
        <f t="shared" si="4"/>
        <v>375.77981651376</v>
      </c>
      <c r="XFC14" s="6"/>
      <c r="XFD14" s="6"/>
    </row>
    <row r="15" s="3" customFormat="1" ht="18" customHeight="1" spans="1:17 16383:16384">
      <c r="A15" s="16" t="s">
        <v>33</v>
      </c>
      <c r="B15" s="17" t="s">
        <v>21</v>
      </c>
      <c r="C15" s="18">
        <v>45230</v>
      </c>
      <c r="D15" s="19">
        <v>48.85</v>
      </c>
      <c r="E15" s="19">
        <v>302024.29</v>
      </c>
      <c r="F15" s="19">
        <v>3.75</v>
      </c>
      <c r="G15" s="21">
        <v>0.7</v>
      </c>
      <c r="H15" s="22">
        <v>0.012</v>
      </c>
      <c r="I15" s="23"/>
      <c r="J15" s="23">
        <f t="shared" si="0"/>
        <v>0</v>
      </c>
      <c r="K15" s="21">
        <v>12</v>
      </c>
      <c r="L15" s="23">
        <f t="shared" si="1"/>
        <v>45</v>
      </c>
      <c r="M15" s="23">
        <f t="shared" si="2"/>
        <v>11.25</v>
      </c>
      <c r="N15" s="23">
        <f t="shared" si="3"/>
        <v>242.424242424242</v>
      </c>
      <c r="O15" s="23">
        <f t="shared" si="5"/>
        <v>11842.4242424242</v>
      </c>
      <c r="P15" s="24">
        <f t="shared" si="6"/>
        <v>5432.30469835972</v>
      </c>
      <c r="Q15" s="24">
        <f t="shared" si="4"/>
        <v>325.938281901583</v>
      </c>
      <c r="XFC15" s="6"/>
      <c r="XFD15" s="6"/>
    </row>
    <row r="16" s="3" customFormat="1" ht="18" customHeight="1" spans="1:17 16383:16384">
      <c r="A16" s="16" t="s">
        <v>34</v>
      </c>
      <c r="B16" s="17" t="s">
        <v>21</v>
      </c>
      <c r="C16" s="18">
        <v>45230</v>
      </c>
      <c r="D16" s="19">
        <v>48.92</v>
      </c>
      <c r="E16" s="19">
        <v>302456.29</v>
      </c>
      <c r="F16" s="19">
        <v>3.75</v>
      </c>
      <c r="G16" s="21">
        <v>0.7</v>
      </c>
      <c r="H16" s="22">
        <v>0.012</v>
      </c>
      <c r="I16" s="23"/>
      <c r="J16" s="23">
        <f t="shared" si="0"/>
        <v>0</v>
      </c>
      <c r="K16" s="21">
        <v>12</v>
      </c>
      <c r="L16" s="23">
        <f t="shared" si="1"/>
        <v>45</v>
      </c>
      <c r="M16" s="23">
        <f t="shared" si="2"/>
        <v>11.25</v>
      </c>
      <c r="N16" s="23">
        <f t="shared" si="3"/>
        <v>242.424242424242</v>
      </c>
      <c r="O16" s="23">
        <f t="shared" si="5"/>
        <v>11859.3939393939</v>
      </c>
      <c r="P16" s="24">
        <f t="shared" si="6"/>
        <v>5440.08896302472</v>
      </c>
      <c r="Q16" s="24">
        <f t="shared" si="4"/>
        <v>326.405337781483</v>
      </c>
      <c r="XFC16" s="6"/>
      <c r="XFD16" s="6"/>
    </row>
    <row r="17" s="3" customFormat="1" ht="18" customHeight="1" spans="1:17 16383:16384">
      <c r="A17" s="16" t="s">
        <v>35</v>
      </c>
      <c r="B17" s="17" t="s">
        <v>21</v>
      </c>
      <c r="C17" s="18">
        <v>45230</v>
      </c>
      <c r="D17" s="19">
        <v>50.11</v>
      </c>
      <c r="E17" s="19">
        <v>309800.29</v>
      </c>
      <c r="F17" s="19">
        <v>3.84</v>
      </c>
      <c r="G17" s="21">
        <v>0.7</v>
      </c>
      <c r="H17" s="22">
        <v>0.012</v>
      </c>
      <c r="I17" s="23"/>
      <c r="J17" s="23">
        <f t="shared" si="0"/>
        <v>0</v>
      </c>
      <c r="K17" s="21">
        <v>12</v>
      </c>
      <c r="L17" s="23">
        <f t="shared" si="1"/>
        <v>46.08</v>
      </c>
      <c r="M17" s="23">
        <f t="shared" si="2"/>
        <v>11.52</v>
      </c>
      <c r="N17" s="23">
        <f t="shared" si="3"/>
        <v>242.424242424242</v>
      </c>
      <c r="O17" s="23">
        <f t="shared" si="5"/>
        <v>12147.8787878788</v>
      </c>
      <c r="P17" s="24">
        <f t="shared" si="6"/>
        <v>5572.42146232972</v>
      </c>
      <c r="Q17" s="24">
        <f t="shared" si="4"/>
        <v>334.345287739783</v>
      </c>
      <c r="XFC17" s="6"/>
      <c r="XFD17" s="6"/>
    </row>
    <row r="18" s="3" customFormat="1" ht="18" customHeight="1" spans="1:17 16383:16384">
      <c r="A18" s="16" t="s">
        <v>36</v>
      </c>
      <c r="B18" s="17" t="s">
        <v>21</v>
      </c>
      <c r="C18" s="18">
        <v>45230</v>
      </c>
      <c r="D18" s="19">
        <v>58.77</v>
      </c>
      <c r="E18" s="19">
        <v>363244.86</v>
      </c>
      <c r="F18" s="19">
        <v>4.51</v>
      </c>
      <c r="G18" s="21">
        <v>0.7</v>
      </c>
      <c r="H18" s="22">
        <v>0.012</v>
      </c>
      <c r="I18" s="23"/>
      <c r="J18" s="23">
        <f t="shared" si="0"/>
        <v>0</v>
      </c>
      <c r="K18" s="21">
        <v>12</v>
      </c>
      <c r="L18" s="23">
        <f t="shared" si="1"/>
        <v>54.12</v>
      </c>
      <c r="M18" s="23">
        <f t="shared" si="2"/>
        <v>13.53</v>
      </c>
      <c r="N18" s="23">
        <f t="shared" si="3"/>
        <v>242.424242424242</v>
      </c>
      <c r="O18" s="23">
        <f t="shared" si="5"/>
        <v>14247.2727272727</v>
      </c>
      <c r="P18" s="24">
        <f t="shared" si="6"/>
        <v>6535.44620517096</v>
      </c>
      <c r="Q18" s="24">
        <f t="shared" si="4"/>
        <v>392.126772310258</v>
      </c>
      <c r="XFC18" s="6"/>
      <c r="XFD18" s="6"/>
    </row>
    <row r="19" s="3" customFormat="1" ht="18" customHeight="1" spans="1:17 16383:16384">
      <c r="A19" s="16" t="s">
        <v>37</v>
      </c>
      <c r="B19" s="17" t="s">
        <v>21</v>
      </c>
      <c r="C19" s="18">
        <v>45230</v>
      </c>
      <c r="D19" s="19">
        <v>44.14</v>
      </c>
      <c r="E19" s="19">
        <v>272956.86</v>
      </c>
      <c r="F19" s="19">
        <v>3.39</v>
      </c>
      <c r="G19" s="21">
        <v>0.7</v>
      </c>
      <c r="H19" s="22">
        <v>0.012</v>
      </c>
      <c r="I19" s="23"/>
      <c r="J19" s="23">
        <f t="shared" si="0"/>
        <v>0</v>
      </c>
      <c r="K19" s="21">
        <v>12</v>
      </c>
      <c r="L19" s="23">
        <f t="shared" si="1"/>
        <v>40.68</v>
      </c>
      <c r="M19" s="23">
        <f t="shared" si="2"/>
        <v>10.17</v>
      </c>
      <c r="N19" s="23">
        <f t="shared" si="3"/>
        <v>242.424242424242</v>
      </c>
      <c r="O19" s="23">
        <f t="shared" si="5"/>
        <v>10700.6060606061</v>
      </c>
      <c r="P19" s="24">
        <f t="shared" si="6"/>
        <v>4908.53489018628</v>
      </c>
      <c r="Q19" s="24">
        <f t="shared" si="4"/>
        <v>294.512093411177</v>
      </c>
      <c r="XFC19" s="6"/>
      <c r="XFD19" s="6"/>
    </row>
    <row r="20" s="3" customFormat="1" ht="18" customHeight="1" spans="1:17 16383:16384">
      <c r="A20" s="16" t="s">
        <v>38</v>
      </c>
      <c r="B20" s="17" t="s">
        <v>21</v>
      </c>
      <c r="C20" s="18">
        <v>45230</v>
      </c>
      <c r="D20" s="19">
        <v>69.57</v>
      </c>
      <c r="E20" s="19">
        <v>378467.71</v>
      </c>
      <c r="F20" s="19">
        <v>5.34</v>
      </c>
      <c r="G20" s="21">
        <v>0.7</v>
      </c>
      <c r="H20" s="22">
        <v>0.012</v>
      </c>
      <c r="I20" s="23"/>
      <c r="J20" s="23">
        <f t="shared" si="0"/>
        <v>0</v>
      </c>
      <c r="K20" s="21">
        <v>12</v>
      </c>
      <c r="L20" s="23">
        <f t="shared" si="1"/>
        <v>64.08</v>
      </c>
      <c r="M20" s="23">
        <f t="shared" si="2"/>
        <v>16.02</v>
      </c>
      <c r="N20" s="23">
        <f t="shared" si="3"/>
        <v>242.424242424242</v>
      </c>
      <c r="O20" s="23">
        <f t="shared" si="5"/>
        <v>16865.4545454545</v>
      </c>
      <c r="P20" s="24">
        <f t="shared" si="6"/>
        <v>7736.44703919931</v>
      </c>
      <c r="Q20" s="24">
        <f t="shared" si="4"/>
        <v>464.186822351959</v>
      </c>
      <c r="XFC20" s="6"/>
      <c r="XFD20" s="6"/>
    </row>
    <row r="21" s="3" customFormat="1" ht="18" customHeight="1" spans="1:17 16383:16384">
      <c r="A21" s="16" t="s">
        <v>39</v>
      </c>
      <c r="B21" s="17" t="s">
        <v>21</v>
      </c>
      <c r="C21" s="18">
        <v>45230</v>
      </c>
      <c r="D21" s="19">
        <v>75.96</v>
      </c>
      <c r="E21" s="19">
        <v>469331.71</v>
      </c>
      <c r="F21" s="19">
        <v>5.83</v>
      </c>
      <c r="G21" s="21">
        <v>0.7</v>
      </c>
      <c r="H21" s="22">
        <v>0.012</v>
      </c>
      <c r="I21" s="23"/>
      <c r="J21" s="23">
        <f t="shared" si="0"/>
        <v>0</v>
      </c>
      <c r="K21" s="21">
        <v>12</v>
      </c>
      <c r="L21" s="23">
        <f t="shared" si="1"/>
        <v>69.96</v>
      </c>
      <c r="M21" s="23">
        <f t="shared" si="2"/>
        <v>17.49</v>
      </c>
      <c r="N21" s="23">
        <f t="shared" si="3"/>
        <v>242.424242424242</v>
      </c>
      <c r="O21" s="23">
        <f t="shared" si="5"/>
        <v>18414.5454545455</v>
      </c>
      <c r="P21" s="24">
        <f t="shared" si="6"/>
        <v>8447.0391993328</v>
      </c>
      <c r="Q21" s="24">
        <f t="shared" si="4"/>
        <v>506.822351959968</v>
      </c>
      <c r="XFC21" s="6"/>
      <c r="XFD21" s="6"/>
    </row>
    <row r="22" s="3" customFormat="1" ht="18" customHeight="1" spans="1:17 16383:16384">
      <c r="A22" s="16" t="s">
        <v>40</v>
      </c>
      <c r="B22" s="17" t="s">
        <v>21</v>
      </c>
      <c r="C22" s="18">
        <v>45230</v>
      </c>
      <c r="D22" s="19">
        <v>94.06</v>
      </c>
      <c r="E22" s="19">
        <v>581034.57</v>
      </c>
      <c r="F22" s="19">
        <v>7.22</v>
      </c>
      <c r="G22" s="21">
        <v>0.7</v>
      </c>
      <c r="H22" s="22">
        <v>0.012</v>
      </c>
      <c r="I22" s="23"/>
      <c r="J22" s="23">
        <f t="shared" si="0"/>
        <v>0</v>
      </c>
      <c r="K22" s="21">
        <v>12</v>
      </c>
      <c r="L22" s="23">
        <f t="shared" si="1"/>
        <v>86.64</v>
      </c>
      <c r="M22" s="23">
        <f t="shared" si="2"/>
        <v>21.66</v>
      </c>
      <c r="N22" s="23">
        <f t="shared" si="3"/>
        <v>242.424242424242</v>
      </c>
      <c r="O22" s="23">
        <f t="shared" si="5"/>
        <v>22802.4242424242</v>
      </c>
      <c r="P22" s="24">
        <f t="shared" si="6"/>
        <v>10459.8276341395</v>
      </c>
      <c r="Q22" s="24">
        <f t="shared" si="4"/>
        <v>627.589658048372</v>
      </c>
      <c r="XFC22" s="6"/>
      <c r="XFD22" s="6"/>
    </row>
    <row r="23" s="3" customFormat="1" ht="18" customHeight="1" spans="1:17 16383:16384">
      <c r="A23" s="16" t="s">
        <v>41</v>
      </c>
      <c r="B23" s="17" t="s">
        <v>21</v>
      </c>
      <c r="C23" s="18">
        <v>45230</v>
      </c>
      <c r="D23" s="19">
        <v>73.19</v>
      </c>
      <c r="E23" s="19">
        <v>452236.86</v>
      </c>
      <c r="F23" s="19">
        <v>5.62</v>
      </c>
      <c r="G23" s="21">
        <v>0.7</v>
      </c>
      <c r="H23" s="22">
        <v>0.012</v>
      </c>
      <c r="I23" s="23"/>
      <c r="J23" s="23">
        <f t="shared" si="0"/>
        <v>0</v>
      </c>
      <c r="K23" s="21">
        <v>12</v>
      </c>
      <c r="L23" s="23">
        <f t="shared" si="1"/>
        <v>67.44</v>
      </c>
      <c r="M23" s="23">
        <f t="shared" si="2"/>
        <v>16.86</v>
      </c>
      <c r="N23" s="23">
        <f t="shared" si="3"/>
        <v>242.424242424242</v>
      </c>
      <c r="O23" s="23">
        <f t="shared" si="5"/>
        <v>17743.0303030303</v>
      </c>
      <c r="P23" s="24">
        <f t="shared" si="6"/>
        <v>8139.00472616069</v>
      </c>
      <c r="Q23" s="24">
        <f t="shared" si="4"/>
        <v>488.340283569641</v>
      </c>
      <c r="XFC23" s="6"/>
      <c r="XFD23" s="6"/>
    </row>
    <row r="24" s="3" customFormat="1" ht="18" customHeight="1" spans="1:17 16383:16384">
      <c r="A24" s="16" t="s">
        <v>42</v>
      </c>
      <c r="B24" s="17" t="s">
        <v>21</v>
      </c>
      <c r="C24" s="18">
        <v>45230</v>
      </c>
      <c r="D24" s="19">
        <v>85.49</v>
      </c>
      <c r="E24" s="19">
        <v>476716.86</v>
      </c>
      <c r="F24" s="19">
        <v>6.56</v>
      </c>
      <c r="G24" s="21">
        <v>0.7</v>
      </c>
      <c r="H24" s="22">
        <v>0.012</v>
      </c>
      <c r="I24" s="23"/>
      <c r="J24" s="23">
        <f t="shared" si="0"/>
        <v>0</v>
      </c>
      <c r="K24" s="21">
        <v>12</v>
      </c>
      <c r="L24" s="23">
        <f t="shared" si="1"/>
        <v>78.72</v>
      </c>
      <c r="M24" s="23">
        <f t="shared" si="2"/>
        <v>19.68</v>
      </c>
      <c r="N24" s="23">
        <f t="shared" si="3"/>
        <v>242.424242424242</v>
      </c>
      <c r="O24" s="23">
        <f t="shared" si="5"/>
        <v>20724.8484848485</v>
      </c>
      <c r="P24" s="24">
        <f t="shared" si="6"/>
        <v>9506.81123158188</v>
      </c>
      <c r="Q24" s="24">
        <f t="shared" si="4"/>
        <v>570.408673894913</v>
      </c>
      <c r="XFC24" s="6"/>
      <c r="XFD24" s="6"/>
    </row>
    <row r="25" s="3" customFormat="1" ht="18" customHeight="1" spans="1:17 16383:16384">
      <c r="A25" s="16" t="s">
        <v>43</v>
      </c>
      <c r="B25" s="17" t="s">
        <v>21</v>
      </c>
      <c r="C25" s="18">
        <v>45230</v>
      </c>
      <c r="D25" s="19">
        <v>64.19</v>
      </c>
      <c r="E25" s="19">
        <v>396694</v>
      </c>
      <c r="F25" s="19">
        <v>4.93</v>
      </c>
      <c r="G25" s="21">
        <v>0.7</v>
      </c>
      <c r="H25" s="22">
        <v>0.012</v>
      </c>
      <c r="I25" s="23"/>
      <c r="J25" s="23">
        <f t="shared" si="0"/>
        <v>0</v>
      </c>
      <c r="K25" s="21">
        <v>12</v>
      </c>
      <c r="L25" s="23">
        <f t="shared" si="1"/>
        <v>59.16</v>
      </c>
      <c r="M25" s="23">
        <f t="shared" si="2"/>
        <v>14.79</v>
      </c>
      <c r="N25" s="23">
        <f t="shared" si="3"/>
        <v>242.424242424242</v>
      </c>
      <c r="O25" s="23">
        <f t="shared" si="5"/>
        <v>15561.2121212121</v>
      </c>
      <c r="P25" s="24">
        <f t="shared" si="6"/>
        <v>7138.17069780372</v>
      </c>
      <c r="Q25" s="24">
        <f t="shared" si="4"/>
        <v>428.290241868223</v>
      </c>
      <c r="XFC25" s="6"/>
      <c r="XFD25" s="6"/>
    </row>
    <row r="26" s="3" customFormat="1" ht="18" customHeight="1" spans="1:17 16383:16384">
      <c r="A26" s="16" t="s">
        <v>44</v>
      </c>
      <c r="B26" s="17" t="s">
        <v>21</v>
      </c>
      <c r="C26" s="18">
        <v>45230</v>
      </c>
      <c r="D26" s="19">
        <v>62.6</v>
      </c>
      <c r="E26" s="19">
        <v>386881.43</v>
      </c>
      <c r="F26" s="19">
        <v>4.8</v>
      </c>
      <c r="G26" s="21">
        <v>0.7</v>
      </c>
      <c r="H26" s="22">
        <v>0.012</v>
      </c>
      <c r="I26" s="23"/>
      <c r="J26" s="23">
        <f t="shared" si="0"/>
        <v>0</v>
      </c>
      <c r="K26" s="21">
        <v>12</v>
      </c>
      <c r="L26" s="23">
        <f t="shared" si="1"/>
        <v>57.6</v>
      </c>
      <c r="M26" s="23">
        <f t="shared" si="2"/>
        <v>14.4</v>
      </c>
      <c r="N26" s="23">
        <f t="shared" si="3"/>
        <v>242.424242424242</v>
      </c>
      <c r="O26" s="23">
        <f t="shared" si="5"/>
        <v>15175.7575757576</v>
      </c>
      <c r="P26" s="24">
        <f t="shared" si="6"/>
        <v>6961.35668612734</v>
      </c>
      <c r="Q26" s="24">
        <f t="shared" si="4"/>
        <v>417.68140116764</v>
      </c>
      <c r="XFC26" s="6"/>
      <c r="XFD26" s="6"/>
    </row>
    <row r="27" s="3" customFormat="1" ht="18" customHeight="1" spans="1:17 16383:16384">
      <c r="A27" s="16" t="s">
        <v>45</v>
      </c>
      <c r="B27" s="17" t="s">
        <v>21</v>
      </c>
      <c r="C27" s="18">
        <v>45230</v>
      </c>
      <c r="D27" s="19">
        <v>65.34</v>
      </c>
      <c r="E27" s="19">
        <v>352362.57</v>
      </c>
      <c r="F27" s="19">
        <v>5.01</v>
      </c>
      <c r="G27" s="21">
        <v>0.7</v>
      </c>
      <c r="H27" s="22">
        <v>0.012</v>
      </c>
      <c r="I27" s="23"/>
      <c r="J27" s="23">
        <f t="shared" si="0"/>
        <v>0</v>
      </c>
      <c r="K27" s="21">
        <v>12</v>
      </c>
      <c r="L27" s="23">
        <f t="shared" si="1"/>
        <v>60.12</v>
      </c>
      <c r="M27" s="23">
        <f t="shared" si="2"/>
        <v>15.03</v>
      </c>
      <c r="N27" s="23">
        <f t="shared" si="3"/>
        <v>242.424242424242</v>
      </c>
      <c r="O27" s="23">
        <f t="shared" si="5"/>
        <v>15840</v>
      </c>
      <c r="P27" s="24">
        <f t="shared" si="6"/>
        <v>7266.05504587156</v>
      </c>
      <c r="Q27" s="24">
        <f t="shared" si="4"/>
        <v>435.963302752293</v>
      </c>
      <c r="XFC27" s="6"/>
      <c r="XFD27" s="6"/>
    </row>
    <row r="28" s="3" customFormat="1" ht="18" customHeight="1" spans="1:17 16383:16384">
      <c r="A28" s="16" t="s">
        <v>46</v>
      </c>
      <c r="B28" s="17" t="s">
        <v>21</v>
      </c>
      <c r="C28" s="18">
        <v>45230</v>
      </c>
      <c r="D28" s="19">
        <v>56.76</v>
      </c>
      <c r="E28" s="19">
        <v>350840.29</v>
      </c>
      <c r="F28" s="19">
        <v>4.36</v>
      </c>
      <c r="G28" s="21">
        <v>0.7</v>
      </c>
      <c r="H28" s="22">
        <v>0.012</v>
      </c>
      <c r="I28" s="23"/>
      <c r="J28" s="23">
        <f t="shared" si="0"/>
        <v>0</v>
      </c>
      <c r="K28" s="21">
        <v>12</v>
      </c>
      <c r="L28" s="23">
        <f t="shared" si="1"/>
        <v>52.32</v>
      </c>
      <c r="M28" s="23">
        <f t="shared" si="2"/>
        <v>13.08</v>
      </c>
      <c r="N28" s="23">
        <f t="shared" si="3"/>
        <v>242.424242424242</v>
      </c>
      <c r="O28" s="23">
        <f t="shared" si="5"/>
        <v>13760</v>
      </c>
      <c r="P28" s="24">
        <f t="shared" si="6"/>
        <v>6311.92660550459</v>
      </c>
      <c r="Q28" s="24">
        <f t="shared" si="4"/>
        <v>378.715596330275</v>
      </c>
      <c r="XFC28" s="6"/>
      <c r="XFD28" s="6"/>
    </row>
    <row r="29" s="3" customFormat="1" ht="18" customHeight="1" spans="1:17 16383:16384">
      <c r="A29" s="16" t="s">
        <v>47</v>
      </c>
      <c r="B29" s="17" t="s">
        <v>21</v>
      </c>
      <c r="C29" s="18">
        <v>45230</v>
      </c>
      <c r="D29" s="19">
        <v>48.92</v>
      </c>
      <c r="E29" s="19">
        <v>302456.29</v>
      </c>
      <c r="F29" s="19">
        <v>3.75</v>
      </c>
      <c r="G29" s="21">
        <v>0.7</v>
      </c>
      <c r="H29" s="22">
        <v>0.012</v>
      </c>
      <c r="I29" s="23"/>
      <c r="J29" s="23">
        <f t="shared" si="0"/>
        <v>0</v>
      </c>
      <c r="K29" s="21">
        <v>12</v>
      </c>
      <c r="L29" s="23">
        <f t="shared" si="1"/>
        <v>45</v>
      </c>
      <c r="M29" s="23">
        <f t="shared" si="2"/>
        <v>11.25</v>
      </c>
      <c r="N29" s="23">
        <f t="shared" si="3"/>
        <v>242.424242424242</v>
      </c>
      <c r="O29" s="23">
        <f t="shared" si="5"/>
        <v>11859.3939393939</v>
      </c>
      <c r="P29" s="24">
        <f t="shared" si="6"/>
        <v>5440.08896302472</v>
      </c>
      <c r="Q29" s="24">
        <f t="shared" si="4"/>
        <v>326.405337781483</v>
      </c>
      <c r="XFC29" s="6"/>
      <c r="XFD29" s="6"/>
    </row>
    <row r="30" s="3" customFormat="1" ht="18" customHeight="1" spans="1:17 16383:16384">
      <c r="A30" s="16" t="s">
        <v>48</v>
      </c>
      <c r="B30" s="17" t="s">
        <v>21</v>
      </c>
      <c r="C30" s="18">
        <v>45230</v>
      </c>
      <c r="D30" s="19">
        <v>48.92</v>
      </c>
      <c r="E30" s="19">
        <v>302456.29</v>
      </c>
      <c r="F30" s="19">
        <v>3.75</v>
      </c>
      <c r="G30" s="21">
        <v>0.7</v>
      </c>
      <c r="H30" s="22">
        <v>0.012</v>
      </c>
      <c r="I30" s="23"/>
      <c r="J30" s="23">
        <f t="shared" si="0"/>
        <v>0</v>
      </c>
      <c r="K30" s="21">
        <v>12</v>
      </c>
      <c r="L30" s="23">
        <f t="shared" si="1"/>
        <v>45</v>
      </c>
      <c r="M30" s="23">
        <f t="shared" si="2"/>
        <v>11.25</v>
      </c>
      <c r="N30" s="23">
        <f t="shared" si="3"/>
        <v>242.424242424242</v>
      </c>
      <c r="O30" s="23">
        <f t="shared" si="5"/>
        <v>11859.3939393939</v>
      </c>
      <c r="P30" s="24">
        <f t="shared" si="6"/>
        <v>5440.08896302472</v>
      </c>
      <c r="Q30" s="24">
        <f t="shared" si="4"/>
        <v>326.405337781483</v>
      </c>
      <c r="XFC30" s="6"/>
      <c r="XFD30" s="6"/>
    </row>
    <row r="31" s="3" customFormat="1" ht="18" customHeight="1" spans="1:17 16383:16384">
      <c r="A31" s="16" t="s">
        <v>49</v>
      </c>
      <c r="B31" s="17" t="s">
        <v>21</v>
      </c>
      <c r="C31" s="18">
        <v>45230</v>
      </c>
      <c r="D31" s="19">
        <v>53.12</v>
      </c>
      <c r="E31" s="19">
        <v>313199.15</v>
      </c>
      <c r="F31" s="19">
        <v>4.08</v>
      </c>
      <c r="G31" s="21">
        <v>0.7</v>
      </c>
      <c r="H31" s="22">
        <v>0.012</v>
      </c>
      <c r="I31" s="23"/>
      <c r="J31" s="23">
        <f t="shared" si="0"/>
        <v>0</v>
      </c>
      <c r="K31" s="21">
        <v>12</v>
      </c>
      <c r="L31" s="23">
        <f t="shared" si="1"/>
        <v>48.96</v>
      </c>
      <c r="M31" s="23">
        <f t="shared" si="2"/>
        <v>12.24</v>
      </c>
      <c r="N31" s="23">
        <f t="shared" si="3"/>
        <v>242.424242424242</v>
      </c>
      <c r="O31" s="23">
        <f t="shared" si="5"/>
        <v>12877.5757575758</v>
      </c>
      <c r="P31" s="24">
        <f t="shared" si="6"/>
        <v>5907.14484292468</v>
      </c>
      <c r="Q31" s="24">
        <f t="shared" si="4"/>
        <v>354.428690575481</v>
      </c>
      <c r="XFC31" s="6"/>
      <c r="XFD31" s="6"/>
    </row>
    <row r="32" s="3" customFormat="1" ht="18" customHeight="1" spans="1:17 16383:16384">
      <c r="A32" s="16" t="s">
        <v>50</v>
      </c>
      <c r="B32" s="17" t="s">
        <v>21</v>
      </c>
      <c r="C32" s="18">
        <v>45230</v>
      </c>
      <c r="D32" s="19">
        <v>50.45</v>
      </c>
      <c r="E32" s="19">
        <v>297484.28</v>
      </c>
      <c r="F32" s="19">
        <v>3.87</v>
      </c>
      <c r="G32" s="21">
        <v>0.7</v>
      </c>
      <c r="H32" s="22">
        <v>0.012</v>
      </c>
      <c r="I32" s="23"/>
      <c r="J32" s="23">
        <f t="shared" si="0"/>
        <v>0</v>
      </c>
      <c r="K32" s="21">
        <v>12</v>
      </c>
      <c r="L32" s="23">
        <f t="shared" si="1"/>
        <v>46.44</v>
      </c>
      <c r="M32" s="23">
        <f t="shared" si="2"/>
        <v>11.61</v>
      </c>
      <c r="N32" s="23">
        <f t="shared" si="3"/>
        <v>242.424242424242</v>
      </c>
      <c r="O32" s="23">
        <f t="shared" si="5"/>
        <v>12230.303030303</v>
      </c>
      <c r="P32" s="24">
        <f t="shared" si="6"/>
        <v>5610.23074784541</v>
      </c>
      <c r="Q32" s="24">
        <f t="shared" si="4"/>
        <v>336.613844870725</v>
      </c>
      <c r="XFC32" s="6"/>
      <c r="XFD32" s="6"/>
    </row>
    <row r="33" s="3" customFormat="1" ht="18" customHeight="1" spans="1:17 16383:16384">
      <c r="A33" s="16" t="s">
        <v>51</v>
      </c>
      <c r="B33" s="17" t="s">
        <v>21</v>
      </c>
      <c r="C33" s="18">
        <v>45230</v>
      </c>
      <c r="D33" s="19">
        <v>65.96</v>
      </c>
      <c r="E33" s="19">
        <v>388771.72</v>
      </c>
      <c r="F33" s="19">
        <v>5.06</v>
      </c>
      <c r="G33" s="21">
        <v>0.7</v>
      </c>
      <c r="H33" s="22">
        <v>0.012</v>
      </c>
      <c r="I33" s="23"/>
      <c r="J33" s="23">
        <f t="shared" si="0"/>
        <v>0</v>
      </c>
      <c r="K33" s="21">
        <v>12</v>
      </c>
      <c r="L33" s="23">
        <f t="shared" si="1"/>
        <v>60.72</v>
      </c>
      <c r="M33" s="23">
        <f t="shared" si="2"/>
        <v>15.18</v>
      </c>
      <c r="N33" s="23">
        <f t="shared" si="3"/>
        <v>242.424242424242</v>
      </c>
      <c r="O33" s="23">
        <f t="shared" si="5"/>
        <v>15990.303030303</v>
      </c>
      <c r="P33" s="24">
        <f t="shared" si="6"/>
        <v>7335.00139004725</v>
      </c>
      <c r="Q33" s="24">
        <f t="shared" si="4"/>
        <v>440.100083402835</v>
      </c>
      <c r="XFC33" s="6"/>
      <c r="XFD33" s="6"/>
    </row>
    <row r="34" s="3" customFormat="1" ht="18" customHeight="1" spans="1:17 16383:16384">
      <c r="A34" s="16" t="s">
        <v>52</v>
      </c>
      <c r="B34" s="17" t="s">
        <v>21</v>
      </c>
      <c r="C34" s="18">
        <v>45230</v>
      </c>
      <c r="D34" s="19">
        <v>75.2</v>
      </c>
      <c r="E34" s="19">
        <v>443155.72</v>
      </c>
      <c r="F34" s="19">
        <v>5.77</v>
      </c>
      <c r="G34" s="21">
        <v>0.7</v>
      </c>
      <c r="H34" s="22">
        <v>0.012</v>
      </c>
      <c r="I34" s="23"/>
      <c r="J34" s="23">
        <f t="shared" si="0"/>
        <v>0</v>
      </c>
      <c r="K34" s="21">
        <v>12</v>
      </c>
      <c r="L34" s="23">
        <f t="shared" si="1"/>
        <v>69.24</v>
      </c>
      <c r="M34" s="23">
        <f t="shared" si="2"/>
        <v>17.31</v>
      </c>
      <c r="N34" s="23">
        <f t="shared" si="3"/>
        <v>242.424242424242</v>
      </c>
      <c r="O34" s="23">
        <f t="shared" si="5"/>
        <v>18230.303030303</v>
      </c>
      <c r="P34" s="24">
        <f t="shared" si="6"/>
        <v>8362.52432582706</v>
      </c>
      <c r="Q34" s="24">
        <f t="shared" si="4"/>
        <v>501.751459549624</v>
      </c>
      <c r="XFC34" s="6"/>
      <c r="XFD34" s="6"/>
    </row>
    <row r="35" s="3" customFormat="1" ht="18" customHeight="1" spans="1:17 16383:16384">
      <c r="A35" s="16" t="s">
        <v>53</v>
      </c>
      <c r="B35" s="17" t="s">
        <v>21</v>
      </c>
      <c r="C35" s="18">
        <v>45230</v>
      </c>
      <c r="D35" s="19">
        <v>67.68</v>
      </c>
      <c r="E35" s="19">
        <v>398895.15</v>
      </c>
      <c r="F35" s="19">
        <v>5.19</v>
      </c>
      <c r="G35" s="21">
        <v>0.7</v>
      </c>
      <c r="H35" s="22">
        <v>0.012</v>
      </c>
      <c r="I35" s="23"/>
      <c r="J35" s="23">
        <f t="shared" si="0"/>
        <v>0</v>
      </c>
      <c r="K35" s="21">
        <v>12</v>
      </c>
      <c r="L35" s="23">
        <f t="shared" si="1"/>
        <v>62.28</v>
      </c>
      <c r="M35" s="23">
        <f t="shared" si="2"/>
        <v>15.57</v>
      </c>
      <c r="N35" s="23">
        <f t="shared" si="3"/>
        <v>242.424242424242</v>
      </c>
      <c r="O35" s="23">
        <f t="shared" si="5"/>
        <v>16407.2727272727</v>
      </c>
      <c r="P35" s="24">
        <f t="shared" si="6"/>
        <v>7526.27189324436</v>
      </c>
      <c r="Q35" s="24">
        <f t="shared" si="4"/>
        <v>451.576313594661</v>
      </c>
      <c r="XFC35" s="6"/>
      <c r="XFD35" s="6"/>
    </row>
    <row r="36" s="3" customFormat="1" ht="18" customHeight="1" spans="1:17 16383:16384">
      <c r="A36" s="16" t="s">
        <v>54</v>
      </c>
      <c r="B36" s="17" t="s">
        <v>21</v>
      </c>
      <c r="C36" s="18">
        <v>45230</v>
      </c>
      <c r="D36" s="19">
        <v>58.12</v>
      </c>
      <c r="E36" s="19">
        <v>342627.72</v>
      </c>
      <c r="F36" s="19">
        <v>4.46</v>
      </c>
      <c r="G36" s="21">
        <v>0.7</v>
      </c>
      <c r="H36" s="22">
        <v>0.012</v>
      </c>
      <c r="I36" s="23"/>
      <c r="J36" s="23">
        <f t="shared" si="0"/>
        <v>0</v>
      </c>
      <c r="K36" s="21">
        <v>12</v>
      </c>
      <c r="L36" s="23">
        <f t="shared" si="1"/>
        <v>53.52</v>
      </c>
      <c r="M36" s="23">
        <f t="shared" si="2"/>
        <v>13.38</v>
      </c>
      <c r="N36" s="23">
        <f t="shared" si="3"/>
        <v>242.424242424242</v>
      </c>
      <c r="O36" s="23">
        <f t="shared" si="5"/>
        <v>14089.696969697</v>
      </c>
      <c r="P36" s="24">
        <f t="shared" si="6"/>
        <v>6463.16374756743</v>
      </c>
      <c r="Q36" s="24">
        <f t="shared" si="4"/>
        <v>387.789824854046</v>
      </c>
      <c r="XFC36" s="6"/>
      <c r="XFD36" s="6"/>
    </row>
    <row r="37" s="3" customFormat="1" ht="18" customHeight="1" spans="1:17 16383:16384">
      <c r="A37" s="16" t="s">
        <v>55</v>
      </c>
      <c r="B37" s="17" t="s">
        <v>21</v>
      </c>
      <c r="C37" s="18">
        <v>45230</v>
      </c>
      <c r="D37" s="19">
        <v>69.89</v>
      </c>
      <c r="E37" s="19">
        <v>411902.57</v>
      </c>
      <c r="F37" s="19">
        <v>5.36</v>
      </c>
      <c r="G37" s="21">
        <v>0.7</v>
      </c>
      <c r="H37" s="22">
        <v>0.012</v>
      </c>
      <c r="I37" s="23"/>
      <c r="J37" s="23">
        <f t="shared" si="0"/>
        <v>0</v>
      </c>
      <c r="K37" s="21">
        <v>12</v>
      </c>
      <c r="L37" s="23">
        <f t="shared" si="1"/>
        <v>64.32</v>
      </c>
      <c r="M37" s="23">
        <f t="shared" si="2"/>
        <v>16.08</v>
      </c>
      <c r="N37" s="23">
        <f t="shared" si="3"/>
        <v>242.424242424242</v>
      </c>
      <c r="O37" s="23">
        <f t="shared" si="5"/>
        <v>16943.0303030303</v>
      </c>
      <c r="P37" s="24">
        <f t="shared" si="6"/>
        <v>7772.03224909647</v>
      </c>
      <c r="Q37" s="24">
        <f t="shared" si="4"/>
        <v>466.321934945788</v>
      </c>
      <c r="XFC37" s="6"/>
      <c r="XFD37" s="6"/>
    </row>
    <row r="38" s="3" customFormat="1" ht="18" customHeight="1" spans="1:17 16383:16384">
      <c r="A38" s="16" t="s">
        <v>56</v>
      </c>
      <c r="B38" s="17" t="s">
        <v>21</v>
      </c>
      <c r="C38" s="18">
        <v>45230</v>
      </c>
      <c r="D38" s="19">
        <v>83</v>
      </c>
      <c r="E38" s="19">
        <v>489064.28</v>
      </c>
      <c r="F38" s="19">
        <v>6.37</v>
      </c>
      <c r="G38" s="21">
        <v>0.7</v>
      </c>
      <c r="H38" s="22">
        <v>0.012</v>
      </c>
      <c r="I38" s="23"/>
      <c r="J38" s="23">
        <f t="shared" si="0"/>
        <v>0</v>
      </c>
      <c r="K38" s="21">
        <v>12</v>
      </c>
      <c r="L38" s="23">
        <f t="shared" si="1"/>
        <v>76.44</v>
      </c>
      <c r="M38" s="23">
        <f t="shared" si="2"/>
        <v>19.11</v>
      </c>
      <c r="N38" s="23">
        <f t="shared" si="3"/>
        <v>242.424242424242</v>
      </c>
      <c r="O38" s="23">
        <f t="shared" si="5"/>
        <v>20121.2121212121</v>
      </c>
      <c r="P38" s="24">
        <f t="shared" si="6"/>
        <v>9229.91381706977</v>
      </c>
      <c r="Q38" s="24">
        <f t="shared" si="4"/>
        <v>553.794829024186</v>
      </c>
      <c r="XFC38" s="6"/>
      <c r="XFD38" s="6"/>
    </row>
    <row r="39" s="3" customFormat="1" ht="18" customHeight="1" spans="1:17 16383:16384">
      <c r="A39" s="16" t="s">
        <v>57</v>
      </c>
      <c r="B39" s="17" t="s">
        <v>21</v>
      </c>
      <c r="C39" s="18">
        <v>45230</v>
      </c>
      <c r="D39" s="19">
        <v>71.09</v>
      </c>
      <c r="E39" s="19">
        <v>418965.43</v>
      </c>
      <c r="F39" s="19">
        <v>5.45</v>
      </c>
      <c r="G39" s="21">
        <v>0.7</v>
      </c>
      <c r="H39" s="22">
        <v>0.012</v>
      </c>
      <c r="I39" s="23"/>
      <c r="J39" s="23">
        <f t="shared" si="0"/>
        <v>0</v>
      </c>
      <c r="K39" s="21">
        <v>12</v>
      </c>
      <c r="L39" s="23">
        <f t="shared" si="1"/>
        <v>65.4</v>
      </c>
      <c r="M39" s="23">
        <f t="shared" si="2"/>
        <v>16.35</v>
      </c>
      <c r="N39" s="23">
        <f t="shared" si="3"/>
        <v>242.424242424242</v>
      </c>
      <c r="O39" s="23">
        <f t="shared" si="5"/>
        <v>17233.9393939394</v>
      </c>
      <c r="P39" s="24">
        <f t="shared" si="6"/>
        <v>7905.47678621073</v>
      </c>
      <c r="Q39" s="24">
        <f t="shared" si="4"/>
        <v>474.328607172644</v>
      </c>
      <c r="XFC39" s="6"/>
      <c r="XFD39" s="6"/>
    </row>
    <row r="40" s="3" customFormat="1" ht="18" customHeight="1" spans="1:17 16383:16384">
      <c r="A40" s="16" t="s">
        <v>58</v>
      </c>
      <c r="B40" s="17" t="s">
        <v>21</v>
      </c>
      <c r="C40" s="18">
        <v>45230</v>
      </c>
      <c r="D40" s="19">
        <v>72.81</v>
      </c>
      <c r="E40" s="19">
        <v>429088.85</v>
      </c>
      <c r="F40" s="19">
        <v>5.59</v>
      </c>
      <c r="G40" s="21">
        <v>0.7</v>
      </c>
      <c r="H40" s="22">
        <v>0.012</v>
      </c>
      <c r="I40" s="23"/>
      <c r="J40" s="23">
        <f t="shared" si="0"/>
        <v>0</v>
      </c>
      <c r="K40" s="21">
        <v>12</v>
      </c>
      <c r="L40" s="23">
        <f t="shared" si="1"/>
        <v>67.08</v>
      </c>
      <c r="M40" s="23">
        <f t="shared" si="2"/>
        <v>16.77</v>
      </c>
      <c r="N40" s="23">
        <f t="shared" si="3"/>
        <v>242.424242424242</v>
      </c>
      <c r="O40" s="23">
        <f t="shared" si="5"/>
        <v>17650.9090909091</v>
      </c>
      <c r="P40" s="24">
        <f t="shared" si="6"/>
        <v>8096.74728940784</v>
      </c>
      <c r="Q40" s="24">
        <f t="shared" si="4"/>
        <v>485.804837364471</v>
      </c>
      <c r="XFC40" s="6"/>
      <c r="XFD40" s="6"/>
    </row>
    <row r="41" s="3" customFormat="1" ht="18" customHeight="1" spans="1:17 16383:16384">
      <c r="A41" s="16" t="s">
        <v>59</v>
      </c>
      <c r="B41" s="17" t="s">
        <v>21</v>
      </c>
      <c r="C41" s="18">
        <v>45230</v>
      </c>
      <c r="D41" s="19">
        <v>61.4</v>
      </c>
      <c r="E41" s="19">
        <v>361932.85</v>
      </c>
      <c r="F41" s="19">
        <v>4.71</v>
      </c>
      <c r="G41" s="21">
        <v>0.7</v>
      </c>
      <c r="H41" s="22">
        <v>0.012</v>
      </c>
      <c r="I41" s="23"/>
      <c r="J41" s="23">
        <f t="shared" si="0"/>
        <v>0</v>
      </c>
      <c r="K41" s="21">
        <v>12</v>
      </c>
      <c r="L41" s="23">
        <f t="shared" si="1"/>
        <v>56.52</v>
      </c>
      <c r="M41" s="23">
        <f t="shared" si="2"/>
        <v>14.13</v>
      </c>
      <c r="N41" s="23">
        <f t="shared" si="3"/>
        <v>242.424242424242</v>
      </c>
      <c r="O41" s="23">
        <f t="shared" si="5"/>
        <v>14884.8484848485</v>
      </c>
      <c r="P41" s="24">
        <f t="shared" si="6"/>
        <v>6827.91214901307</v>
      </c>
      <c r="Q41" s="24">
        <f t="shared" si="4"/>
        <v>409.674728940784</v>
      </c>
      <c r="XFC41" s="6"/>
      <c r="XFD41" s="6"/>
    </row>
    <row r="42" s="3" customFormat="1" ht="18" customHeight="1" spans="1:17 16383:16384">
      <c r="A42" s="16" t="s">
        <v>60</v>
      </c>
      <c r="B42" s="17" t="s">
        <v>21</v>
      </c>
      <c r="C42" s="18">
        <v>45230</v>
      </c>
      <c r="D42" s="19">
        <v>60.24</v>
      </c>
      <c r="E42" s="19">
        <v>355105.43</v>
      </c>
      <c r="F42" s="19">
        <v>4.62</v>
      </c>
      <c r="G42" s="21">
        <v>0.7</v>
      </c>
      <c r="H42" s="22">
        <v>0.012</v>
      </c>
      <c r="I42" s="23"/>
      <c r="J42" s="23">
        <f t="shared" si="0"/>
        <v>0</v>
      </c>
      <c r="K42" s="21">
        <v>12</v>
      </c>
      <c r="L42" s="23">
        <f t="shared" si="1"/>
        <v>55.44</v>
      </c>
      <c r="M42" s="23">
        <f t="shared" si="2"/>
        <v>13.86</v>
      </c>
      <c r="N42" s="23">
        <f t="shared" si="3"/>
        <v>242.424242424242</v>
      </c>
      <c r="O42" s="23">
        <f t="shared" si="5"/>
        <v>14603.6363636364</v>
      </c>
      <c r="P42" s="24">
        <f t="shared" si="6"/>
        <v>6698.91576313596</v>
      </c>
      <c r="Q42" s="24">
        <f t="shared" si="4"/>
        <v>401.934945788158</v>
      </c>
      <c r="XFC42" s="6"/>
      <c r="XFD42" s="6"/>
    </row>
    <row r="43" s="3" customFormat="1" ht="18" customHeight="1" spans="1:17 16383:16384">
      <c r="A43" s="16" t="s">
        <v>61</v>
      </c>
      <c r="B43" s="17" t="s">
        <v>21</v>
      </c>
      <c r="C43" s="18">
        <v>45230</v>
      </c>
      <c r="D43" s="19">
        <v>63.14</v>
      </c>
      <c r="E43" s="19">
        <v>372174</v>
      </c>
      <c r="F43" s="19">
        <v>4.84</v>
      </c>
      <c r="G43" s="21">
        <v>0.7</v>
      </c>
      <c r="H43" s="22">
        <v>0.012</v>
      </c>
      <c r="I43" s="23"/>
      <c r="J43" s="23">
        <f t="shared" si="0"/>
        <v>0</v>
      </c>
      <c r="K43" s="21">
        <v>12</v>
      </c>
      <c r="L43" s="23">
        <f t="shared" si="1"/>
        <v>58.08</v>
      </c>
      <c r="M43" s="23">
        <f t="shared" si="2"/>
        <v>14.52</v>
      </c>
      <c r="N43" s="23">
        <f t="shared" si="3"/>
        <v>242.424242424242</v>
      </c>
      <c r="O43" s="23">
        <f t="shared" si="5"/>
        <v>15306.6666666667</v>
      </c>
      <c r="P43" s="24">
        <f t="shared" si="6"/>
        <v>7021.40672782876</v>
      </c>
      <c r="Q43" s="24">
        <f t="shared" si="4"/>
        <v>421.284403669726</v>
      </c>
      <c r="XFC43" s="6"/>
      <c r="XFD43" s="6"/>
    </row>
    <row r="44" s="3" customFormat="1" spans="1:17 16383:16384">
      <c r="A44" s="21"/>
      <c r="B44" s="21"/>
      <c r="C44" s="21"/>
      <c r="D44" s="23">
        <f t="shared" ref="D44:F44" si="7">SUM(D3:D43)</f>
        <v>2613.72</v>
      </c>
      <c r="E44" s="25">
        <f t="shared" si="7"/>
        <v>15703764.91</v>
      </c>
      <c r="F44" s="21">
        <f t="shared" si="7"/>
        <v>200.53</v>
      </c>
      <c r="G44" s="21"/>
      <c r="H44" s="21"/>
      <c r="I44" s="23">
        <f t="shared" ref="I44:M44" si="8">SUM(I3:I43)</f>
        <v>0</v>
      </c>
      <c r="J44" s="23">
        <f>SUM(J3:J43)+0.02</f>
        <v>0.02</v>
      </c>
      <c r="K44" s="21"/>
      <c r="L44" s="26">
        <f t="shared" si="8"/>
        <v>2406.36</v>
      </c>
      <c r="M44" s="26">
        <f t="shared" si="8"/>
        <v>601.59</v>
      </c>
      <c r="N44" s="23"/>
      <c r="O44" s="24">
        <f>SUM(O3:O43)-2.64</f>
        <v>633626.450909091</v>
      </c>
      <c r="P44" s="24">
        <f t="shared" si="6"/>
        <v>290654.335279399</v>
      </c>
      <c r="Q44" s="24">
        <f>SUM(Q3:Q43)-0.04</f>
        <v>17439.2927773144</v>
      </c>
      <c r="XFC44" s="6"/>
      <c r="XFD44" s="6"/>
    </row>
    <row r="45" s="3" customFormat="1" spans="1:17 16383:16384">
      <c r="D45" s="4"/>
      <c r="F45" s="27" t="s">
        <v>62</v>
      </c>
      <c r="G45" s="27"/>
      <c r="H45" s="27"/>
      <c r="I45" s="23">
        <f>J44+M44+Q44</f>
        <v>18040.9027773144</v>
      </c>
      <c r="J45" s="28"/>
      <c r="K45" s="28"/>
      <c r="L45" s="28"/>
      <c r="M45" s="28"/>
      <c r="N45" s="4"/>
      <c r="O45" s="4">
        <v>733944.95</v>
      </c>
      <c r="P45" s="5"/>
      <c r="Q45" s="5"/>
      <c r="XFC45" s="6"/>
      <c r="XFD45" s="6"/>
    </row>
    <row r="46" spans="1:17 16383:16384">
      <c r="G46" s="3" t="s">
        <v>63</v>
      </c>
      <c r="I46" s="4">
        <f>2400/2</f>
        <v>1200</v>
      </c>
    </row>
    <row r="47" spans="1:17 16383:16384">
      <c r="H47" s="3" t="s">
        <v>64</v>
      </c>
      <c r="I47" s="4">
        <f>I45+I46</f>
        <v>19240.9027773144</v>
      </c>
    </row>
  </sheetData>
  <mergeCells count="5">
    <mergeCell ref="A1:F1"/>
    <mergeCell ref="G1:J1"/>
    <mergeCell ref="K1:M1"/>
    <mergeCell ref="N1:Q1"/>
    <mergeCell ref="F45:H45"/>
  </mergeCells>
  <dataValidations count="1">
    <dataValidation allowBlank="1" showErrorMessage="1" sqref="B2"/>
  </dataValidations>
  <pageMargins left="0.75" right="0.196527777777778" top="0.66875" bottom="0.393055555555556" header="0.5" footer="0.27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2026年上半年半年土地使用税、房产税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2025-11-14T10:16:00Z</dcterms:created>
  <dcterms:modified xsi:type="dcterms:W3CDTF">2026-04-02T04:27:28Z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6522D90809094489A4540FE38A672FEA_11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