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1季度税金" sheetId="5" r:id="rId1"/>
    <sheet name="2季度税金" sheetId="7" r:id="rId2"/>
    <sheet name="3季度税金" sheetId="8" r:id="rId3"/>
    <sheet name="4季度税金" sheetId="9" r:id="rId4"/>
  </sheets>
  <definedNames>
    <definedName name="_xlnm.Print_Area" localSheetId="0">'1季度税金'!$A$1:$M$21</definedName>
    <definedName name="_xlnm.Print_Area" localSheetId="1">'2季度税金'!$A$1:$M$21</definedName>
    <definedName name="_xlnm.Print_Area" localSheetId="2">'3季度税金'!$A$1:$M$21</definedName>
    <definedName name="_xlnm.Print_Area" localSheetId="3">'4季度税金'!$A$1:$M$21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<sst xmlns="http://schemas.openxmlformats.org/spreadsheetml/2006/main" count="268" uniqueCount="48">
  <si>
    <t>税金计算表</t>
  </si>
  <si>
    <t>公司：库尔勒创智源物业管理服务有限公司</t>
  </si>
  <si>
    <t>期间：2026.4.1</t>
  </si>
  <si>
    <t>增值税</t>
  </si>
  <si>
    <t>分类</t>
  </si>
  <si>
    <t>收入名称</t>
  </si>
  <si>
    <t>无票收入</t>
  </si>
  <si>
    <t>开票收入</t>
  </si>
  <si>
    <t>收入合计</t>
  </si>
  <si>
    <t>税率</t>
  </si>
  <si>
    <t>无票应税金额</t>
  </si>
  <si>
    <t>开票应税金额</t>
  </si>
  <si>
    <t>减免税额</t>
  </si>
  <si>
    <t>税额合计</t>
  </si>
  <si>
    <t>主营业务收入</t>
  </si>
  <si>
    <t>销售代理佣金</t>
  </si>
  <si>
    <t>季度超过30万，全额缴纳增值税</t>
  </si>
  <si>
    <t>销售商铺中介费用</t>
  </si>
  <si>
    <t>税务局退个税手续费</t>
  </si>
  <si>
    <t>其他业务收入</t>
  </si>
  <si>
    <t>停车费</t>
  </si>
  <si>
    <t>应纳税额</t>
  </si>
  <si>
    <t>增值税附加</t>
  </si>
  <si>
    <t>期间</t>
  </si>
  <si>
    <t>计税金额</t>
  </si>
  <si>
    <t>金额</t>
  </si>
  <si>
    <t>增值税小规模纳税人
“六税两费”减征政
策</t>
  </si>
  <si>
    <t>减征比例</t>
  </si>
  <si>
    <t>城建税</t>
  </si>
  <si>
    <t>2026.1-3</t>
  </si>
  <si>
    <t>教育费附加</t>
  </si>
  <si>
    <t>减征额</t>
  </si>
  <si>
    <t>地方教育费附加</t>
  </si>
  <si>
    <t>合计</t>
  </si>
  <si>
    <t>实际缴纳</t>
  </si>
  <si>
    <t>印花税</t>
  </si>
  <si>
    <t>收入</t>
  </si>
  <si>
    <t>本月应交税金：</t>
  </si>
  <si>
    <t>备注：库尔勒创智源房地产经纪有限公司为小规模纳税人开出销售代理佣金发票适用税率为：1%；并享受“六税两费”减征政策，减征比例为50%。</t>
  </si>
  <si>
    <t>企业所得税</t>
  </si>
  <si>
    <t>应交所得税</t>
  </si>
  <si>
    <t>已预缴所得税</t>
  </si>
  <si>
    <t>本次应交所得税</t>
  </si>
  <si>
    <t>符合条件小型微利企业减免所得税</t>
  </si>
  <si>
    <t>利润</t>
  </si>
  <si>
    <t>注：对小型微利企业减按25%计算应纳税所得额，按20%的税率缴纳企业所得税政策，延续执行至2027年12月31日。</t>
  </si>
  <si>
    <t>期间：2026.1.5</t>
  </si>
  <si>
    <t>2025.10-12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</si>
</sst>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7">
    <font>
      <sz val="11"/>
      <color indexed="8"/>
      <name val="宋体"/>
      <charset val="134"/>
      <scheme val="minor"/>
    </font>
    <font>
      <sz val="14"/>
      <color indexed="8"/>
      <name val="宋体"/>
      <charset val="134"/>
      <scheme val="minor"/>
    </font>
    <font>
      <sz val="11"/>
      <color rgb="FF000000"/>
      <name val="宋体"/>
      <charset val="134"/>
      <scheme val="minor"/>
    </font>
    <font>
      <sz val="10"/>
      <color indexed="8"/>
      <name val="宋体"/>
      <charset val="134"/>
      <scheme val="minor"/>
    </font>
    <font>
      <sz val="10"/>
      <color rgb="FF000000"/>
      <name val="SimSun"/>
      <charset val="134"/>
    </font>
    <font>
      <sz val="11"/>
      <color indexed="8"/>
      <name val="宋体"/>
      <charset val="1"/>
      <scheme val="minor"/>
    </font>
    <font>
      <sz val="15"/>
      <color rgb="FFFF0000"/>
      <name val="PingFang SC"/>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69">
    <xf numFmtId="0" fontId="0" fillId="0" borderId="0" xfId="0" applyFont="1">
      <alignment vertical="center"/>
    </xf>
    <xf numFmtId="0" fontId="0" fillId="0" borderId="0" xfId="0" applyFont="1" applyAlignment="1">
      <alignment horizontal="center" vertical="center" wrapText="1"/>
    </xf>
    <xf numFmtId="176" fontId="0" fillId="0" borderId="0" xfId="0" applyNumberFormat="1"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0"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lignment vertical="center"/>
    </xf>
    <xf numFmtId="176" fontId="3" fillId="0" borderId="1" xfId="0" applyNumberFormat="1" applyFont="1" applyBorder="1">
      <alignment vertical="center"/>
    </xf>
    <xf numFmtId="9" fontId="3" fillId="0" borderId="3" xfId="0" applyNumberFormat="1" applyFont="1" applyFill="1" applyBorder="1" applyAlignment="1" applyProtection="1">
      <alignment horizontal="center" vertical="center"/>
    </xf>
    <xf numFmtId="176" fontId="0" fillId="0" borderId="2" xfId="0" applyNumberFormat="1" applyFont="1" applyBorder="1">
      <alignment vertical="center"/>
    </xf>
    <xf numFmtId="176" fontId="3" fillId="0" borderId="1" xfId="0" applyNumberFormat="1" applyFont="1" applyBorder="1" applyAlignment="1">
      <alignment vertical="center"/>
    </xf>
    <xf numFmtId="0" fontId="3" fillId="0" borderId="0" xfId="0" applyFont="1" applyAlignment="1">
      <alignment horizontal="center" vertical="center" wrapText="1"/>
    </xf>
    <xf numFmtId="0" fontId="3" fillId="0" borderId="4" xfId="0" applyFont="1" applyBorder="1" applyAlignment="1">
      <alignment horizontal="center" vertical="center"/>
    </xf>
    <xf numFmtId="176" fontId="3" fillId="0" borderId="1" xfId="0" applyNumberFormat="1" applyFont="1" applyBorder="1" applyAlignment="1">
      <alignment vertical="center" wrapText="1"/>
    </xf>
    <xf numFmtId="9" fontId="3" fillId="0" borderId="4" xfId="0" applyNumberFormat="1" applyFont="1" applyFill="1" applyBorder="1" applyAlignment="1" applyProtection="1">
      <alignment horizontal="center" vertical="center"/>
    </xf>
    <xf numFmtId="177" fontId="3" fillId="0" borderId="5" xfId="0" applyNumberFormat="1" applyFont="1" applyBorder="1" applyAlignment="1">
      <alignment vertical="center"/>
    </xf>
    <xf numFmtId="0" fontId="3" fillId="0" borderId="6" xfId="0" applyFont="1" applyBorder="1" applyAlignment="1">
      <alignment horizontal="center" vertical="center"/>
    </xf>
    <xf numFmtId="177" fontId="0" fillId="0" borderId="0" xfId="0" applyNumberFormat="1" applyFont="1">
      <alignment vertical="center"/>
    </xf>
    <xf numFmtId="9" fontId="3" fillId="0" borderId="6" xfId="0" applyNumberFormat="1" applyFont="1" applyFill="1" applyBorder="1" applyAlignment="1" applyProtection="1">
      <alignment horizontal="center" vertical="center"/>
    </xf>
    <xf numFmtId="0" fontId="3" fillId="0" borderId="1" xfId="0" applyFont="1" applyBorder="1" applyAlignment="1">
      <alignment vertical="center"/>
    </xf>
    <xf numFmtId="9" fontId="3" fillId="0" borderId="1" xfId="0" applyNumberFormat="1" applyFont="1" applyFill="1" applyBorder="1" applyAlignment="1" applyProtection="1">
      <alignment horizontal="center" vertical="center"/>
    </xf>
    <xf numFmtId="43" fontId="3" fillId="0" borderId="5" xfId="0" applyNumberFormat="1" applyFont="1" applyBorder="1" applyAlignment="1">
      <alignment vertical="center"/>
    </xf>
    <xf numFmtId="9" fontId="3" fillId="0" borderId="1" xfId="0" applyNumberFormat="1" applyFont="1" applyFill="1" applyBorder="1" applyAlignment="1" applyProtection="1">
      <alignment vertical="center"/>
    </xf>
    <xf numFmtId="43" fontId="0" fillId="0" borderId="0" xfId="0" applyNumberFormat="1" applyFont="1">
      <alignment vertical="center"/>
    </xf>
    <xf numFmtId="0" fontId="0" fillId="0" borderId="0" xfId="0" applyFont="1" applyBorder="1" applyAlignment="1">
      <alignment vertical="center"/>
    </xf>
    <xf numFmtId="0" fontId="0" fillId="0" borderId="0" xfId="0" applyFont="1" applyBorder="1">
      <alignment vertical="center"/>
    </xf>
    <xf numFmtId="176" fontId="0" fillId="0" borderId="0" xfId="0" applyNumberFormat="1" applyFont="1" applyBorder="1">
      <alignment vertical="center"/>
    </xf>
    <xf numFmtId="43" fontId="3" fillId="0" borderId="0" xfId="0" applyNumberFormat="1" applyFont="1">
      <alignment vertical="center"/>
    </xf>
    <xf numFmtId="43" fontId="4" fillId="0" borderId="0" xfId="0" applyNumberFormat="1" applyFont="1">
      <alignment vertical="center"/>
    </xf>
    <xf numFmtId="0" fontId="0" fillId="0" borderId="2" xfId="0" applyFont="1" applyBorder="1" applyAlignment="1">
      <alignment horizontal="center" vertical="center"/>
    </xf>
    <xf numFmtId="176" fontId="0" fillId="0" borderId="1" xfId="0" applyNumberFormat="1" applyFont="1" applyBorder="1">
      <alignment vertical="center"/>
    </xf>
    <xf numFmtId="176" fontId="0" fillId="0" borderId="1" xfId="0" applyNumberFormat="1" applyFont="1" applyBorder="1" applyAlignment="1">
      <alignment horizontal="center" vertical="center" wrapText="1"/>
    </xf>
    <xf numFmtId="176" fontId="0" fillId="0" borderId="1" xfId="0" applyNumberFormat="1" applyFont="1" applyBorder="1" applyAlignment="1">
      <alignment vertical="center"/>
    </xf>
    <xf numFmtId="43" fontId="3" fillId="0" borderId="0" xfId="0" applyNumberFormat="1" applyFont="1" applyAlignment="1">
      <alignment horizontal="center" vertical="center"/>
    </xf>
    <xf numFmtId="0" fontId="5" fillId="0" borderId="2" xfId="0" applyFont="1" applyFill="1" applyBorder="1" applyAlignment="1">
      <alignment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vertical="center"/>
    </xf>
    <xf numFmtId="9" fontId="5" fillId="0" borderId="1" xfId="3" applyNumberFormat="1" applyFont="1" applyBorder="1" applyAlignment="1">
      <alignment horizontal="center" vertical="center"/>
    </xf>
    <xf numFmtId="43" fontId="3" fillId="0" borderId="0" xfId="0" applyNumberFormat="1" applyFont="1" applyBorder="1" applyAlignment="1">
      <alignment horizontal="center" vertical="center"/>
    </xf>
    <xf numFmtId="176" fontId="3" fillId="0" borderId="0" xfId="0" applyNumberFormat="1" applyFont="1" applyBorder="1" applyAlignment="1">
      <alignment vertical="center" wrapText="1"/>
    </xf>
    <xf numFmtId="176" fontId="0" fillId="0" borderId="1" xfId="0" applyNumberFormat="1" applyFont="1" applyBorder="1" applyAlignment="1">
      <alignment horizontal="center" vertical="center"/>
    </xf>
    <xf numFmtId="177" fontId="0" fillId="0" borderId="1" xfId="0" applyNumberFormat="1" applyFont="1" applyBorder="1" applyAlignment="1">
      <alignment vertical="center"/>
    </xf>
    <xf numFmtId="177" fontId="0" fillId="0" borderId="0" xfId="0" applyNumberFormat="1" applyFont="1" applyBorder="1" applyAlignment="1">
      <alignment vertical="center"/>
    </xf>
    <xf numFmtId="43" fontId="3" fillId="0" borderId="0" xfId="0" applyNumberFormat="1" applyFont="1" applyBorder="1">
      <alignment vertical="center"/>
    </xf>
    <xf numFmtId="0" fontId="0" fillId="0" borderId="2" xfId="0" applyFont="1" applyBorder="1">
      <alignment vertical="center"/>
    </xf>
    <xf numFmtId="0" fontId="0" fillId="0" borderId="3" xfId="0" applyFont="1" applyBorder="1" applyAlignment="1">
      <alignment horizontal="center" vertical="center"/>
    </xf>
    <xf numFmtId="0" fontId="0" fillId="0" borderId="1" xfId="0" applyFont="1" applyBorder="1">
      <alignment vertical="center"/>
    </xf>
    <xf numFmtId="176" fontId="0" fillId="0" borderId="3" xfId="0" applyNumberFormat="1" applyFont="1" applyBorder="1" applyAlignment="1">
      <alignment horizontal="center" vertical="center" wrapText="1"/>
    </xf>
    <xf numFmtId="0" fontId="0" fillId="0" borderId="4" xfId="0" applyFont="1" applyBorder="1" applyAlignment="1">
      <alignment horizontal="center" vertical="center"/>
    </xf>
    <xf numFmtId="10" fontId="0" fillId="0" borderId="1" xfId="3" applyNumberFormat="1" applyFont="1" applyBorder="1" applyAlignment="1">
      <alignment horizontal="center" vertical="center"/>
    </xf>
    <xf numFmtId="176" fontId="0" fillId="0" borderId="4" xfId="0" applyNumberFormat="1" applyFont="1" applyBorder="1" applyAlignment="1">
      <alignment horizontal="center" vertical="center" wrapText="1"/>
    </xf>
    <xf numFmtId="0" fontId="0" fillId="0" borderId="6" xfId="0" applyFont="1" applyBorder="1" applyAlignment="1">
      <alignment horizontal="center" vertical="center"/>
    </xf>
    <xf numFmtId="176" fontId="0" fillId="0" borderId="6" xfId="0" applyNumberFormat="1" applyFont="1" applyBorder="1" applyAlignment="1">
      <alignment horizontal="center" vertical="center" wrapText="1"/>
    </xf>
    <xf numFmtId="4" fontId="6" fillId="0" borderId="0" xfId="0" applyNumberFormat="1" applyFont="1">
      <alignment vertical="center"/>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43"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43" fontId="3" fillId="0" borderId="0" xfId="0" applyNumberFormat="1" applyFont="1" applyAlignment="1">
      <alignment horizontal="center" vertical="center" wrapText="1"/>
    </xf>
    <xf numFmtId="0" fontId="0" fillId="0" borderId="4" xfId="0" applyFont="1" applyBorder="1" applyAlignment="1">
      <alignment horizontal="center" vertical="center" wrapText="1"/>
    </xf>
    <xf numFmtId="10" fontId="0" fillId="0" borderId="1" xfId="0" applyNumberFormat="1" applyFont="1" applyBorder="1">
      <alignment vertical="center"/>
    </xf>
    <xf numFmtId="4" fontId="0" fillId="0" borderId="1" xfId="0" applyNumberFormat="1" applyFont="1" applyBorder="1" applyAlignment="1">
      <alignment horizontal="center" vertical="center"/>
    </xf>
    <xf numFmtId="43" fontId="3" fillId="0" borderId="1" xfId="0" applyNumberFormat="1" applyFont="1" applyBorder="1">
      <alignment vertical="center"/>
    </xf>
    <xf numFmtId="0" fontId="0"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ED7D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27"/>
  <sheetViews>
    <sheetView tabSelected="1" topLeftCell="A3" workbookViewId="0">
      <selection activeCell="G18" sqref="G18"/>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3">
      <c r="C1" s="4" t="s">
        <v>0</v>
      </c>
      <c r="D1" s="4"/>
      <c r="E1" s="4"/>
      <c r="F1" s="4"/>
      <c r="G1" s="4"/>
      <c r="H1" s="4"/>
      <c r="I1" s="4"/>
      <c r="J1" s="4"/>
      <c r="K1" s="4"/>
      <c r="L1" s="4"/>
    </row>
    <row r="2" customFormat="1" customHeight="1" spans="2:13">
      <c r="B2" s="5" t="s">
        <v>1</v>
      </c>
      <c r="E2" s="2"/>
      <c r="F2" s="2"/>
      <c r="G2" s="2"/>
      <c r="H2" s="3"/>
      <c r="I2" s="2" t="s">
        <v>2</v>
      </c>
      <c r="J2" s="2"/>
      <c r="K2" s="2"/>
      <c r="L2" s="2"/>
    </row>
    <row r="3" customFormat="1" customHeight="1" spans="2:13">
      <c r="B3" s="6" t="s">
        <v>3</v>
      </c>
      <c r="C3" s="7" t="s">
        <v>4</v>
      </c>
      <c r="D3" s="8" t="s">
        <v>5</v>
      </c>
      <c r="E3" s="9" t="s">
        <v>6</v>
      </c>
      <c r="F3" s="9" t="s">
        <v>7</v>
      </c>
      <c r="G3" s="9" t="s">
        <v>8</v>
      </c>
      <c r="H3" s="8" t="s">
        <v>9</v>
      </c>
      <c r="I3" s="9" t="s">
        <v>10</v>
      </c>
      <c r="J3" s="9" t="s">
        <v>11</v>
      </c>
      <c r="K3" s="9" t="s">
        <v>12</v>
      </c>
      <c r="L3" s="9" t="s">
        <v>13</v>
      </c>
    </row>
    <row r="4" customFormat="1" customHeight="1" spans="2:13">
      <c r="B4" s="6"/>
      <c r="C4" s="10" t="s">
        <v>14</v>
      </c>
      <c r="D4" s="11" t="s">
        <v>15</v>
      </c>
      <c r="E4" s="12"/>
      <c r="F4" s="12">
        <v>14351.49</v>
      </c>
      <c r="G4" s="12">
        <f t="shared" ref="G4:G7" si="0">E4+F4</f>
        <v>14351.49</v>
      </c>
      <c r="H4" s="13">
        <v>0.01</v>
      </c>
      <c r="I4" s="14"/>
      <c r="J4" s="15">
        <f>G4*H4</f>
        <v>143.5149</v>
      </c>
      <c r="K4" s="15"/>
      <c r="L4" s="15">
        <f t="shared" ref="L4:L7" si="1">SUM(I4:J4)</f>
        <v>143.5149</v>
      </c>
      <c r="M4" s="16" t="s">
        <v>16</v>
      </c>
    </row>
    <row r="5" customFormat="1" customHeight="1" spans="2:13">
      <c r="B5" s="6"/>
      <c r="C5" s="17"/>
      <c r="D5" s="11" t="s">
        <v>17</v>
      </c>
      <c r="E5" s="18"/>
      <c r="F5" s="12"/>
      <c r="G5" s="12">
        <f t="shared" si="0"/>
        <v>0</v>
      </c>
      <c r="H5" s="19"/>
      <c r="I5" s="20">
        <f>E5*H4</f>
        <v>0</v>
      </c>
      <c r="J5" s="15">
        <f>F5*H4</f>
        <v>0</v>
      </c>
      <c r="K5" s="15"/>
      <c r="L5" s="15">
        <f t="shared" si="1"/>
        <v>0</v>
      </c>
      <c r="M5" s="16"/>
    </row>
    <row r="6" customFormat="1" customHeight="1" spans="2:13">
      <c r="B6" s="6"/>
      <c r="C6" s="21"/>
      <c r="D6" s="11" t="s">
        <v>18</v>
      </c>
      <c r="E6" s="12"/>
      <c r="F6" s="22">
        <v>0</v>
      </c>
      <c r="G6" s="12">
        <f t="shared" si="0"/>
        <v>0</v>
      </c>
      <c r="H6" s="23"/>
      <c r="I6" s="20">
        <f>E6*H4</f>
        <v>0</v>
      </c>
      <c r="J6" s="15"/>
      <c r="K6" s="15"/>
      <c r="L6" s="15">
        <f t="shared" si="1"/>
        <v>0</v>
      </c>
    </row>
    <row r="7" customFormat="1" customHeight="1" spans="2:13">
      <c r="B7" s="6"/>
      <c r="C7" s="24" t="s">
        <v>19</v>
      </c>
      <c r="D7" s="11" t="s">
        <v>20</v>
      </c>
      <c r="E7" s="18">
        <v>164322.44</v>
      </c>
      <c r="F7" s="12">
        <v>873.79</v>
      </c>
      <c r="G7" s="12">
        <f t="shared" si="0"/>
        <v>165196.23</v>
      </c>
      <c r="H7" s="25">
        <v>0.03</v>
      </c>
      <c r="I7" s="26">
        <f>E7*H7</f>
        <v>4929.6732</v>
      </c>
      <c r="J7" s="15">
        <f>F7*H7</f>
        <v>26.2137</v>
      </c>
      <c r="K7" s="15">
        <f>I7+J7</f>
        <v>4955.8869</v>
      </c>
      <c r="L7" s="15">
        <f>SUM(I7:J7)-K7</f>
        <v>0</v>
      </c>
    </row>
    <row r="8" customFormat="1" customHeight="1" spans="2:13">
      <c r="B8" s="6"/>
      <c r="C8" s="24"/>
      <c r="D8" s="11" t="s">
        <v>21</v>
      </c>
      <c r="E8" s="12">
        <f t="shared" ref="E8:G8" si="2">SUM(E4:E7)</f>
        <v>164322.44</v>
      </c>
      <c r="F8" s="12">
        <f t="shared" si="2"/>
        <v>15225.28</v>
      </c>
      <c r="G8" s="12">
        <f t="shared" si="2"/>
        <v>179547.72</v>
      </c>
      <c r="H8" s="27"/>
      <c r="I8" s="12">
        <f t="shared" ref="I8:L8" si="3">SUM(I4:I7)</f>
        <v>4929.6732</v>
      </c>
      <c r="J8" s="12">
        <f t="shared" si="3"/>
        <v>169.7286</v>
      </c>
      <c r="K8" s="12">
        <f t="shared" si="3"/>
        <v>4955.8869</v>
      </c>
      <c r="L8" s="12">
        <f t="shared" si="3"/>
        <v>143.5149</v>
      </c>
      <c r="M8" s="28"/>
    </row>
    <row r="9" customFormat="1" customHeight="1" spans="2:13">
      <c r="B9" s="29"/>
      <c r="C9" s="30"/>
      <c r="D9" s="31"/>
      <c r="E9" s="2"/>
      <c r="F9" s="2"/>
      <c r="G9" s="2"/>
      <c r="H9" s="3"/>
      <c r="I9" s="2"/>
      <c r="J9" s="2"/>
      <c r="K9" s="32"/>
      <c r="L9" s="32"/>
      <c r="M9" s="33"/>
    </row>
    <row r="10" customFormat="1" customHeight="1" spans="2:13">
      <c r="E10" s="2"/>
      <c r="F10" s="2"/>
      <c r="G10" s="2"/>
      <c r="H10" s="3"/>
      <c r="I10" s="2"/>
      <c r="J10" s="2"/>
      <c r="K10" s="32"/>
      <c r="L10" s="32"/>
      <c r="M10" s="32"/>
    </row>
    <row r="11" customFormat="1" customHeight="1" spans="2:13">
      <c r="B11" s="6" t="s">
        <v>22</v>
      </c>
      <c r="C11" s="34" t="s">
        <v>4</v>
      </c>
      <c r="D11" s="35" t="s">
        <v>23</v>
      </c>
      <c r="E11" s="35" t="s">
        <v>24</v>
      </c>
      <c r="F11" s="35" t="s">
        <v>9</v>
      </c>
      <c r="G11" s="6" t="s">
        <v>25</v>
      </c>
      <c r="H11" s="36" t="s">
        <v>26</v>
      </c>
      <c r="I11" s="36" t="s">
        <v>27</v>
      </c>
      <c r="J11" s="37">
        <v>0.5</v>
      </c>
      <c r="K11" s="38"/>
      <c r="L11" s="32"/>
      <c r="M11" s="32"/>
    </row>
    <row r="12" customFormat="1" customHeight="1" spans="2:13">
      <c r="B12" s="6"/>
      <c r="C12" s="39" t="s">
        <v>28</v>
      </c>
      <c r="D12" s="40" t="s">
        <v>29</v>
      </c>
      <c r="E12" s="41">
        <f>L8</f>
        <v>143.5149</v>
      </c>
      <c r="F12" s="42">
        <v>0.07</v>
      </c>
      <c r="G12" s="41">
        <f t="shared" ref="G12:G14" si="4">E12*F12</f>
        <v>10.046043</v>
      </c>
      <c r="H12" s="36"/>
      <c r="I12" s="36"/>
      <c r="J12" s="37">
        <f>G12*J11</f>
        <v>5.0230215</v>
      </c>
      <c r="K12" s="43"/>
      <c r="L12" s="44"/>
      <c r="M12" s="32"/>
    </row>
    <row r="13" customFormat="1" customHeight="1" spans="2:13">
      <c r="B13" s="6"/>
      <c r="C13" s="39" t="s">
        <v>30</v>
      </c>
      <c r="D13" s="40" t="s">
        <v>29</v>
      </c>
      <c r="E13" s="41">
        <f>E12</f>
        <v>143.5149</v>
      </c>
      <c r="F13" s="42">
        <v>0.03</v>
      </c>
      <c r="G13" s="41">
        <f t="shared" si="4"/>
        <v>4.305447</v>
      </c>
      <c r="H13" s="36"/>
      <c r="I13" s="45" t="s">
        <v>31</v>
      </c>
      <c r="J13" s="46">
        <f>G13</f>
        <v>4.305447</v>
      </c>
      <c r="K13" s="47"/>
      <c r="L13" s="48"/>
      <c r="M13" s="32"/>
    </row>
    <row r="14" customFormat="1" customHeight="1" spans="2:13">
      <c r="B14" s="6"/>
      <c r="C14" s="39" t="s">
        <v>32</v>
      </c>
      <c r="D14" s="40" t="s">
        <v>29</v>
      </c>
      <c r="E14" s="41">
        <f>E13</f>
        <v>143.5149</v>
      </c>
      <c r="F14" s="42">
        <v>0.02</v>
      </c>
      <c r="G14" s="41">
        <f t="shared" si="4"/>
        <v>2.870298</v>
      </c>
      <c r="H14" s="36"/>
      <c r="I14" s="45"/>
      <c r="J14" s="46">
        <f>G14</f>
        <v>2.870298</v>
      </c>
      <c r="K14" s="47"/>
      <c r="L14" s="48"/>
      <c r="M14" s="32"/>
    </row>
    <row r="15" customFormat="1" customHeight="1" spans="2:13">
      <c r="B15" s="6"/>
      <c r="C15" s="49" t="s">
        <v>33</v>
      </c>
      <c r="D15" s="35"/>
      <c r="E15" s="35"/>
      <c r="F15" s="6"/>
      <c r="G15" s="35">
        <f>SUM(G12:G14)</f>
        <v>17.221788</v>
      </c>
      <c r="H15" s="36"/>
      <c r="I15" s="35" t="s">
        <v>34</v>
      </c>
      <c r="J15" s="35">
        <f>SUM(J12:J14)</f>
        <v>12.1987665</v>
      </c>
      <c r="K15" s="32"/>
      <c r="L15" s="32"/>
      <c r="M15" s="32"/>
    </row>
    <row r="16" customFormat="1" customHeight="1" spans="2:13">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29</v>
      </c>
      <c r="E18" s="35">
        <f>G4+L4</f>
        <v>14495.0049</v>
      </c>
      <c r="F18" s="54">
        <v>0.0003</v>
      </c>
      <c r="G18" s="41">
        <f>E18*F18</f>
        <v>4.34850147</v>
      </c>
      <c r="H18" s="55"/>
      <c r="I18" s="51" t="s">
        <v>31</v>
      </c>
      <c r="J18" s="35">
        <f>G18*J17</f>
        <v>2.174250735</v>
      </c>
      <c r="K18" s="32"/>
      <c r="L18" s="32"/>
      <c r="M18" s="32"/>
    </row>
    <row r="19" customFormat="1" customHeight="1" spans="2:13">
      <c r="B19" s="56"/>
      <c r="C19" s="51"/>
      <c r="D19" s="51"/>
      <c r="E19" s="35"/>
      <c r="F19" s="35"/>
      <c r="G19" s="35"/>
      <c r="H19" s="57"/>
      <c r="I19" s="51" t="s">
        <v>34</v>
      </c>
      <c r="J19" s="35">
        <f>J18</f>
        <v>2.174250735</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C21"/>
      <c r="D21"/>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29</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157.877917235</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workbookViewId="0">
      <selection activeCell="A1" sqref="$A1:$XFD1048576"/>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46</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 t="shared" ref="L4:L7" si="1">SUM(I4:J4)</f>
        <v>0</v>
      </c>
      <c r="M4" s="16" t="s">
        <v>16</v>
      </c>
      <c r="O4">
        <f>G4*1.01</f>
        <v>0</v>
      </c>
    </row>
    <row r="5" customFormat="1" customHeight="1" spans="2:15">
      <c r="B5" s="6"/>
      <c r="C5" s="17"/>
      <c r="D5" s="11" t="s">
        <v>17</v>
      </c>
      <c r="E5" s="18"/>
      <c r="F5" s="12"/>
      <c r="G5" s="12">
        <f t="shared" si="0"/>
        <v>0</v>
      </c>
      <c r="H5" s="19"/>
      <c r="I5" s="20">
        <f>E5*H4</f>
        <v>0</v>
      </c>
      <c r="J5" s="15">
        <f>F5*H4</f>
        <v>0</v>
      </c>
      <c r="K5" s="15"/>
      <c r="L5" s="15">
        <f t="shared" si="1"/>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47</v>
      </c>
      <c r="E12" s="41">
        <f>L8</f>
        <v>0</v>
      </c>
      <c r="F12" s="42">
        <v>0.07</v>
      </c>
      <c r="G12" s="41">
        <f t="shared" ref="G12:G14" si="4">E12*F12</f>
        <v>0</v>
      </c>
      <c r="H12" s="36"/>
      <c r="I12" s="36"/>
      <c r="J12" s="37">
        <f>G12*J11</f>
        <v>0</v>
      </c>
      <c r="K12" s="43"/>
      <c r="L12" s="44"/>
      <c r="M12" s="32"/>
    </row>
    <row r="13" customFormat="1" customHeight="1" spans="2:15">
      <c r="B13" s="6"/>
      <c r="C13" s="39" t="s">
        <v>30</v>
      </c>
      <c r="D13" s="40" t="s">
        <v>47</v>
      </c>
      <c r="E13" s="41">
        <f>E12</f>
        <v>0</v>
      </c>
      <c r="F13" s="42">
        <v>0.03</v>
      </c>
      <c r="G13" s="41">
        <f t="shared" si="4"/>
        <v>0</v>
      </c>
      <c r="H13" s="36"/>
      <c r="I13" s="45" t="s">
        <v>31</v>
      </c>
      <c r="J13" s="46">
        <f>G13*J11</f>
        <v>0</v>
      </c>
      <c r="K13" s="47"/>
      <c r="L13" s="48"/>
      <c r="M13" s="32">
        <f>M12*0.02</f>
        <v>0</v>
      </c>
    </row>
    <row r="14" customFormat="1" customHeight="1" spans="2:15">
      <c r="B14" s="6"/>
      <c r="C14" s="39" t="s">
        <v>32</v>
      </c>
      <c r="D14" s="40" t="s">
        <v>47</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47</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47</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-0.01</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topLeftCell="A5" workbookViewId="0">
      <selection activeCell="A5" sqref="$A1:$XFD1048576"/>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46</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 t="shared" ref="L4:L7" si="1">SUM(I4:J4)</f>
        <v>0</v>
      </c>
      <c r="M4" s="16" t="s">
        <v>16</v>
      </c>
      <c r="O4">
        <f>G4*1.01</f>
        <v>0</v>
      </c>
    </row>
    <row r="5" customFormat="1" customHeight="1" spans="2:15">
      <c r="B5" s="6"/>
      <c r="C5" s="17"/>
      <c r="D5" s="11" t="s">
        <v>17</v>
      </c>
      <c r="E5" s="18"/>
      <c r="F5" s="12"/>
      <c r="G5" s="12">
        <f t="shared" si="0"/>
        <v>0</v>
      </c>
      <c r="H5" s="19"/>
      <c r="I5" s="20">
        <f>E5*H4</f>
        <v>0</v>
      </c>
      <c r="J5" s="15">
        <f>F5*H4</f>
        <v>0</v>
      </c>
      <c r="K5" s="15"/>
      <c r="L5" s="15">
        <f t="shared" si="1"/>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47</v>
      </c>
      <c r="E12" s="41">
        <f>L8</f>
        <v>0</v>
      </c>
      <c r="F12" s="42">
        <v>0.07</v>
      </c>
      <c r="G12" s="41">
        <f t="shared" ref="G12:G14" si="4">E12*F12</f>
        <v>0</v>
      </c>
      <c r="H12" s="36"/>
      <c r="I12" s="36"/>
      <c r="J12" s="37">
        <f>G12*J11</f>
        <v>0</v>
      </c>
      <c r="K12" s="43"/>
      <c r="L12" s="44"/>
      <c r="M12" s="32"/>
    </row>
    <row r="13" customFormat="1" customHeight="1" spans="2:15">
      <c r="B13" s="6"/>
      <c r="C13" s="39" t="s">
        <v>30</v>
      </c>
      <c r="D13" s="40" t="s">
        <v>47</v>
      </c>
      <c r="E13" s="41">
        <f>E12</f>
        <v>0</v>
      </c>
      <c r="F13" s="42">
        <v>0.03</v>
      </c>
      <c r="G13" s="41">
        <f t="shared" si="4"/>
        <v>0</v>
      </c>
      <c r="H13" s="36"/>
      <c r="I13" s="45" t="s">
        <v>31</v>
      </c>
      <c r="J13" s="46">
        <f>G13*J11</f>
        <v>0</v>
      </c>
      <c r="K13" s="47"/>
      <c r="L13" s="48"/>
      <c r="M13" s="32">
        <f>M12*0.02</f>
        <v>0</v>
      </c>
    </row>
    <row r="14" customFormat="1" customHeight="1" spans="2:15">
      <c r="B14" s="6"/>
      <c r="C14" s="39" t="s">
        <v>32</v>
      </c>
      <c r="D14" s="40" t="s">
        <v>47</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47</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47</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-0.01</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topLeftCell="A9" workbookViewId="0">
      <selection activeCell="G31" sqref="G31"/>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46</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SUM(I4:J4)</f>
        <v>0</v>
      </c>
      <c r="M4" s="16" t="s">
        <v>16</v>
      </c>
      <c r="O4">
        <f>G4*1.01</f>
        <v>0</v>
      </c>
    </row>
    <row r="5" customFormat="1" customHeight="1" spans="2:15">
      <c r="B5" s="6"/>
      <c r="C5" s="17"/>
      <c r="D5" s="11" t="s">
        <v>17</v>
      </c>
      <c r="E5" s="18"/>
      <c r="F5" s="12"/>
      <c r="G5" s="12">
        <f t="shared" si="0"/>
        <v>0</v>
      </c>
      <c r="H5" s="19"/>
      <c r="I5" s="20">
        <f>E5*H4</f>
        <v>0</v>
      </c>
      <c r="J5" s="15">
        <f>F5*H4</f>
        <v>0</v>
      </c>
      <c r="K5" s="15"/>
      <c r="L5" s="15">
        <f t="shared" ref="L4:L7" si="1">SUM(I5:J5)</f>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47</v>
      </c>
      <c r="E12" s="41">
        <f>L8</f>
        <v>0</v>
      </c>
      <c r="F12" s="42">
        <v>0.07</v>
      </c>
      <c r="G12" s="41">
        <f t="shared" ref="G12:G14" si="4">E12*F12</f>
        <v>0</v>
      </c>
      <c r="H12" s="36"/>
      <c r="I12" s="36"/>
      <c r="J12" s="37">
        <f>G12*J11</f>
        <v>0</v>
      </c>
      <c r="K12" s="43"/>
      <c r="L12" s="44"/>
      <c r="M12" s="32"/>
    </row>
    <row r="13" customFormat="1" customHeight="1" spans="2:15">
      <c r="B13" s="6"/>
      <c r="C13" s="39" t="s">
        <v>30</v>
      </c>
      <c r="D13" s="40" t="s">
        <v>47</v>
      </c>
      <c r="E13" s="41">
        <f>E12</f>
        <v>0</v>
      </c>
      <c r="F13" s="42">
        <v>0.03</v>
      </c>
      <c r="G13" s="41">
        <f t="shared" si="4"/>
        <v>0</v>
      </c>
      <c r="H13" s="36"/>
      <c r="I13" s="45" t="s">
        <v>31</v>
      </c>
      <c r="J13" s="46">
        <f>G13*J11</f>
        <v>0</v>
      </c>
      <c r="K13" s="47"/>
      <c r="L13" s="48"/>
      <c r="M13" s="32">
        <f>M12*0.02</f>
        <v>0</v>
      </c>
    </row>
    <row r="14" customFormat="1" customHeight="1" spans="2:15">
      <c r="B14" s="6"/>
      <c r="C14" s="39" t="s">
        <v>32</v>
      </c>
      <c r="D14" s="40" t="s">
        <v>47</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47</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Height="1" spans="2:13">
      <c r="B24" s="64"/>
      <c r="C24" s="51" t="s">
        <v>44</v>
      </c>
      <c r="D24" s="6" t="s">
        <v>47</v>
      </c>
      <c r="E24" s="35"/>
      <c r="F24" s="65">
        <v>0.25</v>
      </c>
      <c r="G24" s="35">
        <f>E24*F24</f>
        <v>0</v>
      </c>
      <c r="H24" s="66"/>
      <c r="I24" s="35">
        <f>G24-H24</f>
        <v>0</v>
      </c>
      <c r="J24" s="36"/>
      <c r="K24" s="67" t="s">
        <v>31</v>
      </c>
      <c r="L24" s="67">
        <f>G24*L23</f>
        <v>0</v>
      </c>
      <c r="M24" s="32"/>
    </row>
    <row r="25" customHeight="1" spans="2:13">
      <c r="B25" s="68"/>
      <c r="C25" s="51"/>
      <c r="D25" s="51"/>
      <c r="E25" s="35"/>
      <c r="F25" s="35"/>
      <c r="G25" s="35"/>
      <c r="H25" s="66"/>
      <c r="I25" s="35"/>
      <c r="J25" s="36"/>
      <c r="K25" s="67" t="s">
        <v>34</v>
      </c>
      <c r="L25" s="67">
        <f>I24-L24</f>
        <v>0</v>
      </c>
      <c r="M25" s="32"/>
    </row>
    <row r="26" customHeight="1" spans="2:13">
      <c r="B26" s="51" t="s">
        <v>37</v>
      </c>
      <c r="C26" s="51"/>
      <c r="D26" s="51"/>
      <c r="E26" s="35"/>
      <c r="F26" s="35"/>
      <c r="G26" s="35"/>
      <c r="H26" s="6"/>
      <c r="I26" s="35"/>
      <c r="J26" s="35"/>
      <c r="K26" s="35"/>
      <c r="L26" s="35">
        <f>L25+J19+J15+L8-0.01</f>
        <v>-0.01</v>
      </c>
    </row>
    <row r="27" customHeight="1" spans="2:13">
      <c r="B27" t="s">
        <v>45</v>
      </c>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4</vt:i4>
      </vt:variant>
    </vt:vector>
  </HeadingPairs>
  <TitlesOfParts>
    <vt:vector size="4" baseType="lpstr">
      <vt:lpstr>1季度税金</vt:lpstr>
      <vt:lpstr>2季度税金</vt:lpstr>
      <vt:lpstr>3季度税金</vt:lpstr>
      <vt:lpstr>4季度税金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WPS_1598868827</cp:lastModifiedBy>
  <dcterms:created xsi:type="dcterms:W3CDTF">2023-01-10T11:08:00Z</dcterms:created>
  <dcterms:modified xsi:type="dcterms:W3CDTF">2026-04-03T03:59:11Z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ICV">
    <vt:lpwstr>8ED350EBF28F4C43B7DF8B3AFD654F36_13</vt:lpwstr>
  </property>
  <property fmtid="{D5CDD505-2E9C-101B-9397-08002B2CF9AE}" pid="5" name="KSOProductBuildVer">
    <vt:lpwstr>2052-12.1.0.25225</vt:lpwstr>
  </property>
  <property fmtid="{D5CDD505-2E9C-101B-9397-08002B2CF9AE}" pid="6" name="KSOReadingLayout">
    <vt:bool>true</vt:bool>
  </property>
  <property fmtid="{D5CDD505-2E9C-101B-9397-08002B2CF9AE}" pid="7" name="CalculationRule">
    <vt:i4>0</vt:i4>
  </property>
</Properties>
</file>