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<sst xmlns="http://schemas.openxmlformats.org/spreadsheetml/2006/main" count="38" uniqueCount="32">
  <si>
    <t>阿克苏通力2026年1月税金计提明细</t>
  </si>
  <si>
    <t>项目</t>
  </si>
  <si>
    <t>收入明细</t>
  </si>
  <si>
    <t>开票收入</t>
  </si>
  <si>
    <t>未开票收入</t>
  </si>
  <si>
    <t>税收收入</t>
  </si>
  <si>
    <t>增值税</t>
  </si>
  <si>
    <t>城建税</t>
  </si>
  <si>
    <t>教育附加</t>
  </si>
  <si>
    <t>地方教育附加</t>
  </si>
  <si>
    <t>印花税</t>
  </si>
  <si>
    <t>土地增值税</t>
  </si>
  <si>
    <t>房产税（从租）</t>
  </si>
  <si>
    <t>房产税（从价）</t>
  </si>
  <si>
    <t>土地使用税</t>
  </si>
  <si>
    <t>个人所得税</t>
  </si>
  <si>
    <t>企业所得税</t>
  </si>
  <si>
    <t>工会经费</t>
  </si>
  <si>
    <t>残保金</t>
  </si>
  <si>
    <t>合计</t>
  </si>
  <si>
    <t>多浪小镇</t>
  </si>
  <si>
    <t>普通住宅</t>
  </si>
  <si>
    <t>非普通住宅商铺</t>
  </si>
  <si>
    <t>地下室、车库（其他）</t>
  </si>
  <si>
    <t>康泰公寓</t>
  </si>
  <si>
    <t>租赁</t>
  </si>
  <si>
    <t>所得税</t>
  </si>
  <si>
    <t>汇算清缴</t>
  </si>
  <si>
    <t>个税手续费返还</t>
  </si>
  <si>
    <t>减免</t>
  </si>
  <si>
    <t>银行业务凭证是否取得</t>
  </si>
  <si>
    <t>银行电子回单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</si>
</sst>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8"/>
      <color theme="1"/>
      <name val="Times New Roman"/>
      <charset val="134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9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ont="1" applyFill="1" applyAlignment="1">
      <alignment vertical="center" shrinkToFit="1"/>
    </xf>
    <xf numFmtId="0" fontId="1" fillId="0" borderId="0" xfId="0" applyFont="1" applyFill="1" applyAlignment="1">
      <alignment vertical="center" wrapText="1" shrinkToFit="1"/>
    </xf>
    <xf numFmtId="0" fontId="1" fillId="0" borderId="0" xfId="0" applyFont="1" applyFill="1" applyAlignment="1">
      <alignment vertical="center" shrinkToFit="1"/>
    </xf>
    <xf numFmtId="43" fontId="2" fillId="0" borderId="0" xfId="1" applyFont="1" applyFill="1" applyAlignment="1">
      <alignment shrinkToFit="1"/>
    </xf>
    <xf numFmtId="0" fontId="3" fillId="0" borderId="1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wrapText="1" shrinkToFit="1"/>
    </xf>
    <xf numFmtId="0" fontId="1" fillId="0" borderId="2" xfId="0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vertical="center" shrinkToFit="1"/>
    </xf>
    <xf numFmtId="43" fontId="1" fillId="0" borderId="2" xfId="0" applyNumberFormat="1" applyFont="1" applyFill="1" applyBorder="1" applyAlignment="1">
      <alignment vertical="center" shrinkToFit="1"/>
    </xf>
    <xf numFmtId="43" fontId="1" fillId="2" borderId="2" xfId="0" applyNumberFormat="1" applyFont="1" applyFill="1" applyBorder="1" applyAlignment="1">
      <alignment vertical="center" shrinkToFit="1"/>
    </xf>
    <xf numFmtId="0" fontId="1" fillId="0" borderId="3" xfId="0" applyFont="1" applyFill="1" applyBorder="1" applyAlignment="1">
      <alignment horizontal="center" vertical="center" shrinkToFit="1"/>
    </xf>
    <xf numFmtId="0" fontId="1" fillId="0" borderId="4" xfId="0" applyFont="1" applyFill="1" applyBorder="1" applyAlignment="1">
      <alignment horizontal="center" vertical="center" shrinkToFit="1"/>
    </xf>
    <xf numFmtId="43" fontId="1" fillId="3" borderId="2" xfId="0" applyNumberFormat="1" applyFont="1" applyFill="1" applyBorder="1" applyAlignment="1">
      <alignment vertical="center" shrinkToFit="1"/>
    </xf>
    <xf numFmtId="0" fontId="4" fillId="2" borderId="2" xfId="0" applyFont="1" applyFill="1" applyBorder="1" applyAlignment="1">
      <alignment horizontal="center" vertical="center" shrinkToFit="1"/>
    </xf>
    <xf numFmtId="43" fontId="4" fillId="2" borderId="2" xfId="0" applyNumberFormat="1" applyFont="1" applyFill="1" applyBorder="1" applyAlignment="1">
      <alignment vertical="center" shrinkToFit="1"/>
    </xf>
    <xf numFmtId="176" fontId="1" fillId="0" borderId="0" xfId="0" applyNumberFormat="1" applyFont="1" applyFill="1" applyAlignment="1">
      <alignment vertical="center" shrinkToFit="1"/>
    </xf>
    <xf numFmtId="43" fontId="0" fillId="0" borderId="0" xfId="0" applyNumberFormat="1" applyFont="1" applyFill="1" applyAlignment="1">
      <alignment vertical="center" shrinkToFit="1"/>
    </xf>
    <xf numFmtId="43" fontId="5" fillId="0" borderId="0" xfId="1" applyFont="1" applyFill="1" applyAlignment="1">
      <alignment horizontal="left" shrinkToFit="1"/>
    </xf>
    <xf numFmtId="43" fontId="5" fillId="0" borderId="0" xfId="1" applyFont="1" applyFill="1" applyAlignment="1">
      <alignment shrinkToFit="1"/>
    </xf>
    <xf numFmtId="43" fontId="6" fillId="0" borderId="0" xfId="1" applyFont="1" applyFill="1" applyAlignment="1">
      <alignment shrinkToFit="1"/>
    </xf>
    <xf numFmtId="43" fontId="2" fillId="0" borderId="0" xfId="1" applyFont="1" applyFill="1" applyAlignment="1">
      <alignment horizontal="center" shrinkToFit="1"/>
    </xf>
    <xf numFmtId="43" fontId="7" fillId="0" borderId="0" xfId="1" applyFont="1" applyFill="1" applyAlignment="1">
      <alignment horizontal="left" shrinkToFit="1"/>
    </xf>
    <xf numFmtId="43" fontId="2" fillId="0" borderId="0" xfId="1" applyFont="1" applyFill="1" applyAlignment="1">
      <alignment horizontal="right" shrinkToFit="1"/>
    </xf>
    <xf numFmtId="43" fontId="7" fillId="0" borderId="0" xfId="1" applyFont="1" applyFill="1" applyAlignment="1">
      <alignment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1"/>
  <sheetViews>
    <sheetView tabSelected="1" topLeftCell="A2" workbookViewId="0">
      <selection activeCell="S19" sqref="S19"/>
    </sheetView>
  </sheetViews>
  <sheetFormatPr defaultColWidth="9" defaultRowHeight="20.1" customHeight="1"/>
  <cols>
    <col min="1" max="1" width="6.87962962962963" style="1" customWidth="1"/>
    <col min="2" max="2" width="15.5092592592593" style="1" customWidth="1"/>
    <col min="3" max="3" width="11.1296296296296" style="1" customWidth="1"/>
    <col min="4" max="4" width="13.5555555555556" style="1" customWidth="1"/>
    <col min="5" max="5" width="11.5" style="1" customWidth="1"/>
    <col min="6" max="6" width="11.8796296296296" style="1" customWidth="1"/>
    <col min="7" max="7" width="12" style="1" customWidth="1"/>
    <col min="8" max="8" width="11.25" style="1" customWidth="1"/>
    <col min="9" max="18" width="9.62962962962963" style="1" customWidth="1"/>
    <col min="19" max="19" width="13.3333333333333" style="1" customWidth="1"/>
    <col min="20" max="20" width="12.6296296296296" style="1"/>
    <col min="21" max="16380" width="9" style="1"/>
  </cols>
  <sheetData>
    <row r="1" s="1" customFormat="1" ht="41.25" customHeight="1" spans="1:2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="2" customFormat="1" ht="30" customHeight="1" spans="1:2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</row>
    <row r="3" s="3" customFormat="1" ht="20" customHeight="1" spans="1:20">
      <c r="A3" s="7" t="s">
        <v>20</v>
      </c>
      <c r="B3" s="8" t="s">
        <v>21</v>
      </c>
      <c r="C3" s="9">
        <v>726578</v>
      </c>
      <c r="D3" s="9">
        <v>-726578</v>
      </c>
      <c r="E3" s="9">
        <f>C3+D3</f>
        <v>0</v>
      </c>
      <c r="F3" s="9">
        <f>E3/1.09*9%</f>
        <v>0</v>
      </c>
      <c r="G3" s="9">
        <f t="shared" ref="G3:G13" si="0">F3*0.07</f>
        <v>0</v>
      </c>
      <c r="H3" s="9">
        <f t="shared" ref="H3:H9" si="1">F3*0.03</f>
        <v>0</v>
      </c>
      <c r="I3" s="9">
        <f t="shared" ref="I3:I9" si="2">F3*0.02</f>
        <v>0</v>
      </c>
      <c r="J3" s="9">
        <f t="shared" ref="J3:J8" si="3">E3/1.05*0.0005</f>
        <v>0</v>
      </c>
      <c r="K3" s="9"/>
      <c r="L3" s="9"/>
      <c r="M3" s="9"/>
      <c r="N3" s="9"/>
      <c r="O3" s="9">
        <f>414.69+1.73</f>
        <v>416.42</v>
      </c>
      <c r="P3" s="9"/>
      <c r="Q3" s="9"/>
      <c r="R3" s="9"/>
      <c r="S3" s="10">
        <f>SUM(F3:R3)</f>
        <v>416.42</v>
      </c>
    </row>
    <row r="4" s="3" customFormat="1" ht="20" customHeight="1" spans="1:20">
      <c r="A4" s="7"/>
      <c r="B4" s="8" t="s">
        <v>22</v>
      </c>
      <c r="C4" s="9"/>
      <c r="D4" s="9"/>
      <c r="E4" s="9">
        <f t="shared" ref="E4:E13" si="4">C4+D4</f>
        <v>0</v>
      </c>
      <c r="F4" s="9">
        <f>E4/1.09*9%</f>
        <v>0</v>
      </c>
      <c r="G4" s="9">
        <f t="shared" si="0"/>
        <v>0</v>
      </c>
      <c r="H4" s="9">
        <f t="shared" si="1"/>
        <v>0</v>
      </c>
      <c r="I4" s="9">
        <f t="shared" si="2"/>
        <v>0</v>
      </c>
      <c r="J4" s="9">
        <f>E4*0.0005</f>
        <v>0</v>
      </c>
      <c r="K4" s="9">
        <f>(E4-F4)*0.04</f>
        <v>0</v>
      </c>
      <c r="L4" s="9"/>
      <c r="M4" s="9"/>
      <c r="N4" s="9"/>
      <c r="O4" s="9">
        <v>300</v>
      </c>
      <c r="P4" s="9"/>
      <c r="Q4" s="9"/>
      <c r="R4" s="9"/>
      <c r="S4" s="10">
        <f t="shared" ref="S4:S13" si="5">SUM(F4:R4)</f>
        <v>300</v>
      </c>
    </row>
    <row r="5" s="3" customFormat="1" ht="20" customHeight="1" spans="1:20">
      <c r="A5" s="7"/>
      <c r="B5" s="8" t="s">
        <v>23</v>
      </c>
      <c r="C5" s="9"/>
      <c r="D5" s="9"/>
      <c r="E5" s="9">
        <f t="shared" si="4"/>
        <v>0</v>
      </c>
      <c r="F5" s="9">
        <f>E5/1.09*9%</f>
        <v>0</v>
      </c>
      <c r="G5" s="9">
        <f t="shared" si="0"/>
        <v>0</v>
      </c>
      <c r="H5" s="9">
        <f t="shared" si="1"/>
        <v>0</v>
      </c>
      <c r="I5" s="9">
        <f t="shared" si="2"/>
        <v>0</v>
      </c>
      <c r="J5" s="9">
        <f>E5*0.0005</f>
        <v>0</v>
      </c>
      <c r="K5" s="9"/>
      <c r="L5" s="9"/>
      <c r="M5" s="9"/>
      <c r="N5" s="9"/>
      <c r="O5" s="9"/>
      <c r="P5" s="9"/>
      <c r="Q5" s="9"/>
      <c r="R5" s="9"/>
      <c r="S5" s="10">
        <f t="shared" si="5"/>
        <v>0</v>
      </c>
    </row>
    <row r="6" s="3" customFormat="1" ht="20" customHeight="1" spans="1:20">
      <c r="A6" s="7" t="s">
        <v>24</v>
      </c>
      <c r="B6" s="8" t="s">
        <v>21</v>
      </c>
      <c r="C6" s="9">
        <v>1134</v>
      </c>
      <c r="D6" s="9">
        <f>1158040+57902</f>
        <v>1215942</v>
      </c>
      <c r="E6" s="9">
        <f t="shared" si="4"/>
        <v>1217076</v>
      </c>
      <c r="F6" s="9">
        <f t="shared" ref="F6:F8" si="6">E6/1.05*0.05</f>
        <v>57956</v>
      </c>
      <c r="G6" s="9">
        <f t="shared" si="0"/>
        <v>4056.92</v>
      </c>
      <c r="H6" s="9">
        <f t="shared" si="1"/>
        <v>1738.68</v>
      </c>
      <c r="I6" s="9">
        <f t="shared" si="2"/>
        <v>1159.12</v>
      </c>
      <c r="J6" s="9">
        <f>E6*0.0005</f>
        <v>608.538</v>
      </c>
      <c r="K6" s="9"/>
      <c r="L6" s="9"/>
      <c r="M6" s="9"/>
      <c r="N6" s="9"/>
      <c r="O6" s="9"/>
      <c r="P6" s="9"/>
      <c r="Q6" s="9"/>
      <c r="R6" s="9"/>
      <c r="S6" s="10">
        <f t="shared" si="5"/>
        <v>65519.258</v>
      </c>
    </row>
    <row r="7" s="3" customFormat="1" ht="20" customHeight="1" spans="1:20">
      <c r="A7" s="7"/>
      <c r="B7" s="8" t="s">
        <v>22</v>
      </c>
      <c r="C7" s="9"/>
      <c r="D7" s="9"/>
      <c r="E7" s="9">
        <f t="shared" si="4"/>
        <v>0</v>
      </c>
      <c r="F7" s="9">
        <f t="shared" si="6"/>
        <v>0</v>
      </c>
      <c r="G7" s="9">
        <f t="shared" si="0"/>
        <v>0</v>
      </c>
      <c r="H7" s="9">
        <f t="shared" si="1"/>
        <v>0</v>
      </c>
      <c r="I7" s="9">
        <f t="shared" si="2"/>
        <v>0</v>
      </c>
      <c r="J7" s="9">
        <f t="shared" si="3"/>
        <v>0</v>
      </c>
      <c r="K7" s="9">
        <f>(E7-F7)*0.03</f>
        <v>0</v>
      </c>
      <c r="L7" s="9"/>
      <c r="M7" s="9"/>
      <c r="N7" s="9"/>
      <c r="O7" s="9"/>
      <c r="P7" s="9"/>
      <c r="Q7" s="9"/>
      <c r="R7" s="9"/>
      <c r="S7" s="10">
        <f t="shared" si="5"/>
        <v>0</v>
      </c>
    </row>
    <row r="8" s="3" customFormat="1" ht="20" customHeight="1" spans="1:20">
      <c r="A8" s="7"/>
      <c r="B8" s="8" t="s">
        <v>23</v>
      </c>
      <c r="C8" s="9"/>
      <c r="D8" s="9"/>
      <c r="E8" s="9">
        <f t="shared" si="4"/>
        <v>0</v>
      </c>
      <c r="F8" s="9">
        <f t="shared" si="6"/>
        <v>0</v>
      </c>
      <c r="G8" s="9">
        <f t="shared" si="0"/>
        <v>0</v>
      </c>
      <c r="H8" s="9">
        <f t="shared" si="1"/>
        <v>0</v>
      </c>
      <c r="I8" s="9">
        <f t="shared" si="2"/>
        <v>0</v>
      </c>
      <c r="J8" s="9">
        <f t="shared" si="3"/>
        <v>0</v>
      </c>
      <c r="K8" s="9">
        <f>(E8-F8)*0.04</f>
        <v>0</v>
      </c>
      <c r="L8" s="9"/>
      <c r="M8" s="9"/>
      <c r="N8" s="9"/>
      <c r="O8" s="9"/>
      <c r="P8" s="9"/>
      <c r="Q8" s="9"/>
      <c r="R8" s="9"/>
      <c r="S8" s="10">
        <f t="shared" si="5"/>
        <v>0</v>
      </c>
    </row>
    <row r="9" s="3" customFormat="1" ht="20" customHeight="1" spans="1:20">
      <c r="A9" s="11" t="s">
        <v>25</v>
      </c>
      <c r="B9" s="8" t="s">
        <v>20</v>
      </c>
      <c r="C9" s="9"/>
      <c r="D9" s="9"/>
      <c r="E9" s="9">
        <f t="shared" si="4"/>
        <v>0</v>
      </c>
      <c r="F9" s="9">
        <f>E9/1.09*9%</f>
        <v>0</v>
      </c>
      <c r="G9" s="9">
        <f t="shared" si="0"/>
        <v>0</v>
      </c>
      <c r="H9" s="9">
        <f t="shared" si="1"/>
        <v>0</v>
      </c>
      <c r="I9" s="9">
        <f t="shared" si="2"/>
        <v>0</v>
      </c>
      <c r="J9" s="9"/>
      <c r="K9" s="9"/>
      <c r="L9" s="9"/>
      <c r="M9" s="9"/>
      <c r="N9" s="9"/>
      <c r="O9" s="9"/>
      <c r="P9" s="9"/>
      <c r="Q9" s="9"/>
      <c r="R9" s="9"/>
      <c r="S9" s="10">
        <f t="shared" si="5"/>
        <v>0</v>
      </c>
    </row>
    <row r="10" s="3" customFormat="1" ht="20" customHeight="1" spans="1:20">
      <c r="A10" s="12"/>
      <c r="B10" s="8" t="s">
        <v>24</v>
      </c>
      <c r="C10" s="9"/>
      <c r="D10" s="9"/>
      <c r="E10" s="9">
        <f t="shared" si="4"/>
        <v>0</v>
      </c>
      <c r="F10" s="9">
        <f>E10/1.05*0.05</f>
        <v>0</v>
      </c>
      <c r="G10" s="9">
        <f t="shared" si="0"/>
        <v>0</v>
      </c>
      <c r="H10" s="9">
        <f>F10*3%</f>
        <v>0</v>
      </c>
      <c r="I10" s="9">
        <f>F10*2%</f>
        <v>0</v>
      </c>
      <c r="J10" s="9"/>
      <c r="K10" s="9"/>
      <c r="L10" s="9"/>
      <c r="M10" s="13"/>
      <c r="N10" s="9"/>
      <c r="O10" s="9"/>
      <c r="P10" s="9"/>
      <c r="Q10" s="9"/>
      <c r="R10" s="9"/>
      <c r="S10" s="10">
        <f t="shared" si="5"/>
        <v>0</v>
      </c>
    </row>
    <row r="11" s="3" customFormat="1" ht="20" customHeight="1" spans="1:20">
      <c r="A11" s="7" t="s">
        <v>26</v>
      </c>
      <c r="B11" s="8" t="s">
        <v>27</v>
      </c>
      <c r="C11" s="9"/>
      <c r="D11" s="9"/>
      <c r="E11" s="9">
        <f t="shared" si="4"/>
        <v>0</v>
      </c>
      <c r="F11" s="9">
        <f t="shared" ref="F9:F11" si="7">E11/1.05*0.05</f>
        <v>0</v>
      </c>
      <c r="G11" s="9">
        <f t="shared" si="0"/>
        <v>0</v>
      </c>
      <c r="H11" s="9">
        <f t="shared" ref="H11:H13" si="8">F11*0.03</f>
        <v>0</v>
      </c>
      <c r="I11" s="9">
        <f t="shared" ref="I11:I13" si="9">F11*0.02</f>
        <v>0</v>
      </c>
      <c r="J11" s="9"/>
      <c r="K11" s="9"/>
      <c r="L11" s="9"/>
      <c r="M11" s="9"/>
      <c r="N11" s="9"/>
      <c r="O11" s="9"/>
      <c r="P11" s="9"/>
      <c r="Q11" s="9"/>
      <c r="R11" s="9"/>
      <c r="S11" s="10">
        <f t="shared" si="5"/>
        <v>0</v>
      </c>
    </row>
    <row r="12" s="3" customFormat="1" ht="20" customHeight="1" spans="1:20">
      <c r="A12" s="7"/>
      <c r="B12" s="8" t="s">
        <v>28</v>
      </c>
      <c r="C12" s="9"/>
      <c r="D12" s="9">
        <v>42.94</v>
      </c>
      <c r="E12" s="9">
        <f t="shared" si="4"/>
        <v>42.94</v>
      </c>
      <c r="F12" s="9">
        <f>E12/1.06*0.06</f>
        <v>2.43056603773585</v>
      </c>
      <c r="G12" s="9">
        <f t="shared" si="0"/>
        <v>0.170139622641509</v>
      </c>
      <c r="H12" s="9">
        <f t="shared" si="8"/>
        <v>0.0729169811320755</v>
      </c>
      <c r="I12" s="9">
        <f t="shared" si="9"/>
        <v>0.048611320754717</v>
      </c>
      <c r="J12" s="9"/>
      <c r="K12" s="9"/>
      <c r="L12" s="9"/>
      <c r="M12" s="9"/>
      <c r="N12" s="9"/>
      <c r="O12" s="9"/>
      <c r="P12" s="9"/>
      <c r="Q12" s="9"/>
      <c r="R12" s="9"/>
      <c r="S12" s="10">
        <f t="shared" si="5"/>
        <v>2.72223396226415</v>
      </c>
    </row>
    <row r="13" s="3" customFormat="1" ht="20" customHeight="1" spans="1:20">
      <c r="A13" s="7"/>
      <c r="B13" s="8" t="s">
        <v>29</v>
      </c>
      <c r="C13" s="9"/>
      <c r="D13" s="9"/>
      <c r="E13" s="9">
        <f t="shared" si="4"/>
        <v>0</v>
      </c>
      <c r="F13" s="9">
        <f>E13/1.09*9%</f>
        <v>0</v>
      </c>
      <c r="G13" s="9">
        <f>G12</f>
        <v>0.170139622641509</v>
      </c>
      <c r="H13" s="9">
        <f>H12</f>
        <v>0.0729169811320755</v>
      </c>
      <c r="I13" s="9">
        <f>I12</f>
        <v>0.048611320754717</v>
      </c>
      <c r="J13" s="9"/>
      <c r="K13" s="9"/>
      <c r="L13" s="9"/>
      <c r="M13" s="9"/>
      <c r="N13" s="9"/>
      <c r="O13" s="9"/>
      <c r="P13" s="9"/>
      <c r="Q13" s="9"/>
      <c r="R13" s="9"/>
      <c r="S13" s="10">
        <f t="shared" si="5"/>
        <v>0.291667924528302</v>
      </c>
    </row>
    <row r="14" s="3" customFormat="1" ht="20" customHeight="1" spans="1:20">
      <c r="A14" s="14" t="s">
        <v>19</v>
      </c>
      <c r="B14" s="14"/>
      <c r="C14" s="15">
        <f>SUM(C3:C12)-C13</f>
        <v>727712</v>
      </c>
      <c r="D14" s="15">
        <f t="shared" ref="D14:S14" si="10">SUM(D3:D12)-D13</f>
        <v>489406.94</v>
      </c>
      <c r="E14" s="15">
        <f t="shared" si="10"/>
        <v>1217118.94</v>
      </c>
      <c r="F14" s="15">
        <f t="shared" si="10"/>
        <v>57958.4305660377</v>
      </c>
      <c r="G14" s="15">
        <f t="shared" si="10"/>
        <v>4056.92</v>
      </c>
      <c r="H14" s="15">
        <f t="shared" si="10"/>
        <v>1738.68</v>
      </c>
      <c r="I14" s="15">
        <f t="shared" si="10"/>
        <v>1159.12</v>
      </c>
      <c r="J14" s="15">
        <f t="shared" si="10"/>
        <v>608.538</v>
      </c>
      <c r="K14" s="15">
        <f t="shared" si="10"/>
        <v>0</v>
      </c>
      <c r="L14" s="15">
        <f t="shared" si="10"/>
        <v>0</v>
      </c>
      <c r="M14" s="15">
        <f t="shared" si="10"/>
        <v>0</v>
      </c>
      <c r="N14" s="15">
        <f t="shared" si="10"/>
        <v>0</v>
      </c>
      <c r="O14" s="15">
        <f t="shared" si="10"/>
        <v>716.42</v>
      </c>
      <c r="P14" s="15">
        <f t="shared" si="10"/>
        <v>0</v>
      </c>
      <c r="Q14" s="15">
        <f t="shared" si="10"/>
        <v>0</v>
      </c>
      <c r="R14" s="15">
        <f t="shared" si="10"/>
        <v>0</v>
      </c>
      <c r="S14" s="15">
        <f t="shared" si="10"/>
        <v>66238.1085660377</v>
      </c>
      <c r="T14" s="16"/>
    </row>
    <row r="15" s="1" customFormat="1" customHeight="1" spans="1:20">
      <c r="B15" s="1" t="s">
        <v>30</v>
      </c>
      <c r="C15" s="17"/>
      <c r="D15" s="17"/>
      <c r="E15" s="17"/>
      <c r="F15" s="17"/>
      <c r="G15" s="17"/>
      <c r="H15" s="17"/>
      <c r="I15" s="17"/>
      <c r="J15" s="17"/>
      <c r="K15" s="17"/>
      <c r="M15" s="17"/>
      <c r="N15" s="17"/>
      <c r="P15" s="17"/>
      <c r="Q15" s="17"/>
      <c r="R15" s="17"/>
      <c r="S15" s="17"/>
      <c r="T15" s="17"/>
    </row>
    <row r="16" s="1" customFormat="1" customHeight="1" spans="1:20">
      <c r="B16" s="1" t="s">
        <v>31</v>
      </c>
      <c r="F16" s="17"/>
      <c r="G16" s="17"/>
      <c r="H16" s="17"/>
      <c r="I16" s="17"/>
    </row>
    <row r="17" s="4" customFormat="1" ht="22.5" customHeight="1" spans="1:25">
      <c r="A17" s="1"/>
      <c r="C17" s="18"/>
      <c r="D17" s="18"/>
      <c r="E17" s="19"/>
      <c r="F17" s="20"/>
      <c r="G17" s="20"/>
      <c r="H17" s="20"/>
      <c r="I17" s="20"/>
      <c r="J17" s="20"/>
      <c r="K17" s="4"/>
      <c r="O17" s="21"/>
      <c r="P17" s="21"/>
      <c r="Q17" s="21"/>
      <c r="R17" s="21"/>
      <c r="S17" s="21"/>
      <c r="T17" s="22"/>
      <c r="U17" s="23"/>
      <c r="X17" s="24"/>
      <c r="Y17" s="24"/>
    </row>
    <row r="18" s="4" customFormat="1" ht="22.5" customHeight="1" spans="1:25">
      <c r="C18" s="20"/>
      <c r="D18" s="20"/>
      <c r="E18" s="20"/>
      <c r="F18" s="20"/>
      <c r="G18" s="20"/>
      <c r="H18" s="20"/>
      <c r="I18" s="20"/>
      <c r="J18" s="20"/>
      <c r="O18" s="21"/>
      <c r="P18" s="21"/>
      <c r="Q18" s="21"/>
      <c r="R18" s="21"/>
      <c r="S18" s="21"/>
      <c r="T18" s="22"/>
      <c r="U18" s="23"/>
      <c r="X18" s="24"/>
      <c r="Y18" s="24"/>
    </row>
    <row r="19" s="4" customFormat="1" ht="22.5" customHeight="1" spans="1:25">
      <c r="C19" s="20"/>
      <c r="D19" s="20"/>
      <c r="E19" s="20"/>
      <c r="F19" s="20"/>
      <c r="G19" s="20"/>
      <c r="H19" s="20"/>
      <c r="I19" s="20"/>
      <c r="J19" s="20"/>
      <c r="O19" s="21"/>
      <c r="P19" s="21"/>
      <c r="Q19" s="21"/>
      <c r="R19" s="21"/>
      <c r="S19" s="21"/>
      <c r="T19" s="22"/>
      <c r="U19" s="23"/>
      <c r="X19" s="24"/>
      <c r="Y19" s="24"/>
    </row>
    <row r="20" s="4" customFormat="1" ht="22.5" customHeight="1" spans="1:25">
      <c r="C20" s="20"/>
      <c r="D20" s="20"/>
      <c r="E20" s="20"/>
      <c r="F20" s="20"/>
      <c r="G20" s="20"/>
      <c r="H20" s="20"/>
      <c r="I20" s="20"/>
      <c r="J20" s="20"/>
      <c r="O20" s="21"/>
      <c r="P20" s="21"/>
      <c r="Q20" s="21"/>
      <c r="R20" s="21"/>
      <c r="S20" s="21"/>
      <c r="T20" s="22"/>
      <c r="U20" s="23"/>
      <c r="X20" s="24"/>
      <c r="Y20" s="24"/>
    </row>
    <row r="21" s="4" customFormat="1" ht="22.5" customHeight="1" spans="1:25">
      <c r="C21" s="20"/>
      <c r="D21" s="20"/>
      <c r="E21" s="20"/>
      <c r="F21" s="20"/>
      <c r="G21" s="20"/>
      <c r="H21" s="20"/>
      <c r="I21" s="20"/>
      <c r="J21" s="20"/>
      <c r="O21" s="21"/>
      <c r="P21" s="21"/>
      <c r="Q21" s="21"/>
      <c r="R21" s="21"/>
      <c r="S21" s="21"/>
      <c r="T21" s="22"/>
      <c r="U21" s="23"/>
      <c r="X21" s="24"/>
      <c r="Y21" s="24"/>
    </row>
    <row r="22" s="4" customFormat="1" ht="22.5" customHeight="1" spans="1:25">
      <c r="C22" s="20"/>
      <c r="D22" s="20"/>
      <c r="E22" s="20"/>
      <c r="F22" s="20"/>
      <c r="G22" s="20"/>
      <c r="H22" s="20"/>
      <c r="I22" s="20"/>
      <c r="J22" s="20"/>
      <c r="O22" s="21"/>
      <c r="P22" s="21"/>
      <c r="Q22" s="21"/>
      <c r="R22" s="21"/>
      <c r="S22" s="21"/>
      <c r="T22" s="22"/>
      <c r="U22" s="23"/>
      <c r="X22" s="24"/>
      <c r="Y22" s="24"/>
    </row>
    <row r="23" s="4" customFormat="1" ht="22.5" customHeight="1" spans="1:25">
      <c r="C23" s="20"/>
      <c r="D23" s="20"/>
      <c r="E23" s="20"/>
      <c r="F23" s="20"/>
      <c r="G23" s="20"/>
      <c r="H23" s="20"/>
      <c r="I23" s="20"/>
      <c r="J23" s="20"/>
      <c r="O23" s="21"/>
      <c r="P23" s="21"/>
      <c r="Q23" s="21"/>
      <c r="R23" s="21"/>
      <c r="S23" s="21"/>
      <c r="T23" s="22"/>
      <c r="U23" s="23"/>
      <c r="X23" s="24"/>
      <c r="Y23" s="24"/>
    </row>
    <row r="24" s="4" customFormat="1" ht="22.5" customHeight="1" spans="1:25">
      <c r="C24" s="20"/>
      <c r="D24" s="20"/>
      <c r="E24" s="20"/>
      <c r="F24" s="20"/>
      <c r="G24" s="20"/>
      <c r="H24" s="20"/>
      <c r="I24" s="20"/>
      <c r="J24" s="20"/>
      <c r="O24" s="21"/>
      <c r="P24" s="21"/>
      <c r="Q24" s="21"/>
      <c r="R24" s="21"/>
      <c r="S24" s="21"/>
      <c r="T24" s="22"/>
      <c r="U24" s="23"/>
      <c r="X24" s="24"/>
      <c r="Y24" s="24"/>
    </row>
    <row r="25" s="4" customFormat="1" ht="22.5" customHeight="1" spans="1:25">
      <c r="C25" s="20"/>
      <c r="D25" s="20"/>
      <c r="E25" s="20"/>
      <c r="F25" s="20"/>
      <c r="G25" s="20"/>
      <c r="H25" s="20"/>
      <c r="I25" s="20"/>
      <c r="J25" s="20"/>
      <c r="O25" s="21"/>
      <c r="P25" s="21"/>
      <c r="Q25" s="21"/>
      <c r="R25" s="21"/>
      <c r="S25" s="21"/>
      <c r="T25" s="22"/>
      <c r="U25" s="23"/>
      <c r="X25" s="24"/>
      <c r="Y25" s="24"/>
    </row>
    <row r="26" s="4" customFormat="1" ht="22.5" customHeight="1" spans="1:25">
      <c r="C26" s="20"/>
      <c r="D26" s="20"/>
      <c r="E26" s="20"/>
      <c r="F26" s="20"/>
      <c r="G26" s="20"/>
      <c r="H26" s="20"/>
      <c r="I26" s="20"/>
      <c r="J26" s="20"/>
      <c r="O26" s="21"/>
      <c r="P26" s="21"/>
      <c r="Q26" s="21"/>
      <c r="R26" s="21"/>
      <c r="S26" s="21"/>
      <c r="T26" s="22"/>
      <c r="U26" s="23"/>
      <c r="X26" s="24"/>
      <c r="Y26" s="24"/>
    </row>
    <row r="27" s="4" customFormat="1" ht="22.5" customHeight="1" spans="1:25">
      <c r="C27" s="20"/>
      <c r="D27" s="20"/>
      <c r="E27" s="20"/>
      <c r="F27" s="20"/>
      <c r="G27" s="20"/>
      <c r="H27" s="20"/>
      <c r="I27" s="20"/>
      <c r="J27" s="20"/>
      <c r="O27" s="21"/>
      <c r="P27" s="21"/>
      <c r="Q27" s="21"/>
      <c r="R27" s="21"/>
      <c r="S27" s="21"/>
      <c r="T27" s="22"/>
      <c r="U27" s="23"/>
      <c r="X27" s="24"/>
      <c r="Y27" s="24"/>
    </row>
    <row r="28" s="4" customFormat="1" ht="22.5" customHeight="1" spans="1:25">
      <c r="C28" s="20"/>
      <c r="D28" s="20"/>
      <c r="E28" s="20"/>
      <c r="F28" s="20"/>
      <c r="G28" s="20"/>
      <c r="H28" s="20"/>
      <c r="I28" s="20"/>
      <c r="J28" s="20"/>
      <c r="O28" s="21"/>
      <c r="P28" s="21"/>
      <c r="Q28" s="21"/>
      <c r="R28" s="21"/>
      <c r="S28" s="21"/>
      <c r="T28" s="22"/>
      <c r="U28" s="23"/>
      <c r="X28" s="24"/>
      <c r="Y28" s="24"/>
    </row>
    <row r="29" s="4" customFormat="1" ht="22.5" customHeight="1" spans="1:25">
      <c r="C29" s="20"/>
      <c r="D29" s="20"/>
      <c r="E29" s="20"/>
      <c r="F29" s="20"/>
      <c r="G29" s="20"/>
      <c r="O29" s="21"/>
      <c r="P29" s="21"/>
      <c r="Q29" s="21"/>
      <c r="R29" s="21"/>
      <c r="S29" s="21"/>
      <c r="T29" s="22"/>
      <c r="U29" s="23"/>
      <c r="X29" s="24"/>
      <c r="Y29" s="24"/>
    </row>
    <row r="30" s="4" customFormat="1" ht="22.5" customHeight="1" spans="1:25">
      <c r="C30" s="20"/>
      <c r="D30" s="20"/>
      <c r="E30" s="20"/>
      <c r="F30" s="20"/>
      <c r="G30" s="20"/>
      <c r="O30" s="21"/>
      <c r="P30" s="21"/>
      <c r="Q30" s="21"/>
      <c r="R30" s="21"/>
      <c r="S30" s="21"/>
      <c r="T30" s="22"/>
      <c r="U30" s="23"/>
      <c r="X30" s="24"/>
      <c r="Y30" s="24"/>
    </row>
    <row r="31" s="4" customFormat="1" ht="22.5" customHeight="1" spans="1:25">
      <c r="C31" s="20"/>
      <c r="D31" s="20"/>
      <c r="E31" s="20"/>
      <c r="F31" s="20"/>
      <c r="G31" s="20"/>
      <c r="O31" s="21"/>
      <c r="P31" s="21"/>
      <c r="Q31" s="21"/>
      <c r="R31" s="21"/>
      <c r="S31" s="21"/>
      <c r="T31" s="22"/>
      <c r="U31" s="23"/>
      <c r="X31" s="24"/>
      <c r="Y31" s="24"/>
    </row>
  </sheetData>
  <mergeCells count="5">
    <mergeCell ref="A1:S1"/>
    <mergeCell ref="A14:B14"/>
    <mergeCell ref="A3:A5"/>
    <mergeCell ref="A6:A8"/>
    <mergeCell ref="A9:A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二哈哈</dc:creator>
  <cp:lastModifiedBy>WPS_1598868827</cp:lastModifiedBy>
  <dcterms:created xsi:type="dcterms:W3CDTF">2026-02-04T07:58:00Z</dcterms:created>
  <dcterms:modified xsi:type="dcterms:W3CDTF">2026-02-24T08:47:09Z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7D31B824F192417DA782C842E3E1427F_11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