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营销相关\分期协议\租金返还核算\第七批租金返还\"/>
    </mc:Choice>
  </mc:AlternateContent>
  <bookViews>
    <workbookView windowWidth="27945" windowHeight="12375" activeTab="1"/>
  </bookViews>
  <sheets>
    <sheet name="第七批" sheetId="5" r:id="rId1"/>
    <sheet name="Sheet1" sheetId="7" r:id="rId2"/>
  </sheets>
  <definedNames>
    <definedName name="_xlnm._FilterDatabase" localSheetId="0" hidden="1">第七批!$A$2:$S$11</definedName>
    <definedName name="_xlnm._FilterDatabase" localSheetId="1" hidden="1">Sheet1!$A$2:$H$7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<sst xmlns="http://schemas.openxmlformats.org/spreadsheetml/2006/main" count="65" uniqueCount="43">
  <si>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第七批分期商铺租金返还核算</t>
  </si>
  <si>
    <t>序号</t>
  </si>
  <si>
    <t>项目</t>
  </si>
  <si>
    <t>销售商铺号</t>
  </si>
  <si>
    <t>租赁商铺号</t>
  </si>
  <si>
    <t>销售面积</t>
  </si>
  <si>
    <t>销售单价</t>
  </si>
  <si>
    <t>销售总价</t>
  </si>
  <si>
    <t>已回款</t>
  </si>
  <si>
    <t>回款占比</t>
  </si>
  <si>
    <t>剩余回款</t>
  </si>
  <si>
    <t>租赁面积</t>
  </si>
  <si>
    <t>租赁单价</t>
  </si>
  <si>
    <t>租赁总价</t>
  </si>
  <si>
    <t>租期开始时间</t>
  </si>
  <si>
    <t>租期结束时间</t>
  </si>
  <si>
    <t>第一笔交款时间</t>
  </si>
  <si>
    <t>天数</t>
  </si>
  <si>
    <t>申请退租金</t>
  </si>
  <si>
    <t>备注</t>
  </si>
  <si>
    <t>人民市场</t>
  </si>
  <si>
    <t>1-78</t>
  </si>
  <si>
    <t>1-93/98</t>
  </si>
  <si>
    <t>2026年租金</t>
  </si>
  <si>
    <t>1-48</t>
  </si>
  <si>
    <t>1-62</t>
  </si>
  <si>
    <t>-</t>
  </si>
  <si>
    <t>在租期间租金已交，返租日期申请由2026.3.19起。该比返租款项转为商铺款。</t>
  </si>
  <si>
    <t>合计</t>
  </si>
  <si>
    <t>注：1-48号商铺：因1-104.105号商铺无法办理产证，转为购买1-48号商铺，部分商铺款转为1-48号商铺款。该事项从2025年底与客户洽谈，故申请返全年租金。</t>
  </si>
  <si>
    <t>制表：</t>
  </si>
  <si>
    <t>第七批分期商铺租金返还明细</t>
  </si>
  <si>
    <t>商铺号</t>
  </si>
  <si>
    <t>收款人</t>
  </si>
  <si>
    <t>收款账户</t>
  </si>
  <si>
    <t>开户行</t>
  </si>
  <si>
    <t>返租金额</t>
  </si>
  <si>
    <t>阿依谢姆古丽·约麦尔</t>
  </si>
  <si>
    <t>6228483658814574770</t>
  </si>
  <si>
    <t>中国农业银行股份有限公司阿克苏团结西路支行</t>
  </si>
  <si>
    <t>阿不力米提·吉力力</t>
  </si>
  <si>
    <t>6228483658815470978</t>
  </si>
  <si>
    <t>中国农业银行股份有限公司阿克苏市支行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</si>
</sst>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indexed="8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10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10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6" fillId="0" borderId="3" xfId="0" applyFont="1" applyFill="1" applyBorder="1" applyAlignment="1" quotePrefix="1">
      <alignment horizontal="center" vertical="center"/>
    </xf>
    <xf numFmtId="0" fontId="6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"/>
  <sheetViews>
    <sheetView workbookViewId="0">
      <selection activeCell="Q5" sqref="Q5"/>
    </sheetView>
  </sheetViews>
  <sheetFormatPr defaultColWidth="9" defaultRowHeight="23" customHeight="1"/>
  <cols>
    <col min="1" max="1" width="5.375" customWidth="1"/>
    <col min="2" max="3" width="10.875" customWidth="1"/>
    <col min="4" max="4" width="10.75" customWidth="1"/>
    <col min="5" max="5" width="10.25" customWidth="1"/>
    <col min="6" max="6" width="9.375" customWidth="1"/>
    <col min="7" max="7" width="12.125" customWidth="1"/>
    <col min="8" max="8" width="10.5" customWidth="1"/>
    <col min="9" max="9" width="9.375" customWidth="1"/>
    <col min="10" max="11" width="14.125"/>
    <col min="12" max="12" width="9.375" customWidth="1"/>
    <col min="13" max="13" width="12.875"/>
    <col min="14" max="15" width="13.75" customWidth="1"/>
    <col min="16" max="16" width="16" customWidth="1"/>
    <col min="18" max="18" width="12.625" style="2"/>
    <col min="19" max="19" width="19.125" customWidth="1"/>
  </cols>
  <sheetData>
    <row r="1" ht="43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4"/>
      <c r="S1" s="5"/>
    </row>
    <row r="2" s="20" customFormat="1" ht="42" customHeight="1" spans="1:19">
      <c r="A2" s="12" t="s">
        <v>1</v>
      </c>
      <c r="B2" s="12" t="s">
        <v>2</v>
      </c>
      <c r="C2" s="12" t="s">
        <v>3</v>
      </c>
      <c r="D2" s="1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3" t="s">
        <v>12</v>
      </c>
      <c r="M2" s="23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24" t="s">
        <v>18</v>
      </c>
      <c r="S2" s="12" t="s">
        <v>19</v>
      </c>
    </row>
    <row r="3" s="20" customFormat="1" ht="27" customHeight="1" spans="1:19">
      <c r="A3" s="12">
        <v>1</v>
      </c>
      <c r="B3" s="12" t="s">
        <v>20</v>
      </c>
      <c r="C3" s="12" t="s">
        <v>21</v>
      </c>
      <c r="D3" s="25" t="s">
        <v>22</v>
      </c>
      <c r="E3" s="26">
        <v>377.01</v>
      </c>
      <c r="F3" s="26">
        <v>9000</v>
      </c>
      <c r="G3" s="26">
        <f>E3*F3</f>
        <v>3393090</v>
      </c>
      <c r="H3" s="26">
        <v>1100000</v>
      </c>
      <c r="I3" s="27">
        <f>H3/G3</f>
        <v>0.324188276762479</v>
      </c>
      <c r="J3" s="26">
        <f>G3-H3</f>
        <v>2293090</v>
      </c>
      <c r="K3" s="26">
        <v>54.04</v>
      </c>
      <c r="L3" s="28">
        <f>M3/K3/365</f>
        <v>1.11535848635714</v>
      </c>
      <c r="M3" s="29">
        <v>22000</v>
      </c>
      <c r="N3" s="30">
        <v>46023</v>
      </c>
      <c r="O3" s="30">
        <v>46387</v>
      </c>
      <c r="P3" s="30">
        <v>46182</v>
      </c>
      <c r="Q3" s="31">
        <f>O3-P3</f>
        <v>205</v>
      </c>
      <c r="R3" s="32">
        <f t="shared" ref="R3:R9" si="0">L3*K3*Q3</f>
        <v>12356.1643835617</v>
      </c>
      <c r="S3" s="12" t="s">
        <v>23</v>
      </c>
    </row>
    <row r="4" s="20" customFormat="1" ht="27" customHeight="1" spans="1:19">
      <c r="A4" s="12">
        <v>2</v>
      </c>
      <c r="B4" s="12" t="s">
        <v>20</v>
      </c>
      <c r="C4" s="12" t="s">
        <v>24</v>
      </c>
      <c r="D4" s="25" t="s">
        <v>24</v>
      </c>
      <c r="E4" s="26">
        <v>36.04</v>
      </c>
      <c r="F4" s="26">
        <v>10700</v>
      </c>
      <c r="G4" s="26">
        <f>E4*F4</f>
        <v>385628</v>
      </c>
      <c r="H4" s="26">
        <v>173280</v>
      </c>
      <c r="I4" s="27">
        <f>H4/G4</f>
        <v>0.449344964577261</v>
      </c>
      <c r="J4" s="26">
        <f>G4-H4</f>
        <v>212348</v>
      </c>
      <c r="K4" s="26">
        <v>36.04</v>
      </c>
      <c r="L4" s="28">
        <f>2*50%</f>
        <v>1</v>
      </c>
      <c r="M4" s="29">
        <f t="shared" ref="M4:M9" si="1">K4*L4*365</f>
        <v>13154.6</v>
      </c>
      <c r="N4" s="30">
        <v>46023</v>
      </c>
      <c r="O4" s="30">
        <v>46387</v>
      </c>
      <c r="P4" s="30">
        <v>46029</v>
      </c>
      <c r="Q4" s="31">
        <f>O4-P4</f>
        <v>358</v>
      </c>
      <c r="R4" s="33">
        <v>12902.71</v>
      </c>
      <c r="S4" s="12" t="s">
        <v>23</v>
      </c>
    </row>
    <row r="5" s="20" customFormat="1" ht="27" customHeight="1" spans="1:19">
      <c r="A5" s="34">
        <v>3</v>
      </c>
      <c r="B5" s="34" t="s">
        <v>20</v>
      </c>
      <c r="C5" s="34" t="s">
        <v>25</v>
      </c>
      <c r="D5" s="34" t="s">
        <v>25</v>
      </c>
      <c r="E5" s="35">
        <v>15.83</v>
      </c>
      <c r="F5" s="35">
        <v>6800</v>
      </c>
      <c r="G5" s="35">
        <f>E5*F5</f>
        <v>107644</v>
      </c>
      <c r="H5" s="35">
        <v>13538.5</v>
      </c>
      <c r="I5" s="36">
        <f>H5/G5</f>
        <v>0.125771060161272</v>
      </c>
      <c r="J5" s="35">
        <f>G5-H5</f>
        <v>94105.5</v>
      </c>
      <c r="K5" s="26">
        <v>15.83</v>
      </c>
      <c r="L5" s="28">
        <v>1.20007961301154</v>
      </c>
      <c r="M5" s="29">
        <f t="shared" si="1"/>
        <v>6934.00000000003</v>
      </c>
      <c r="N5" s="30">
        <v>44774</v>
      </c>
      <c r="O5" s="30">
        <v>45138</v>
      </c>
      <c r="P5" s="30" t="s">
        <v>26</v>
      </c>
      <c r="Q5" s="31" t="s">
        <v>26</v>
      </c>
      <c r="R5" s="32" t="s">
        <v>26</v>
      </c>
      <c r="S5" s="37" t="s">
        <v>27</v>
      </c>
    </row>
    <row r="6" s="20" customFormat="1" ht="27" customHeight="1" spans="1:19">
      <c r="A6" s="38"/>
      <c r="B6" s="38"/>
      <c r="C6" s="38"/>
      <c r="D6" s="38"/>
      <c r="E6" s="39"/>
      <c r="F6" s="39"/>
      <c r="G6" s="39"/>
      <c r="H6" s="39"/>
      <c r="I6" s="40"/>
      <c r="J6" s="39"/>
      <c r="K6" s="26">
        <v>15.83</v>
      </c>
      <c r="L6" s="28">
        <v>1.94688427556486</v>
      </c>
      <c r="M6" s="29">
        <f t="shared" si="1"/>
        <v>11249</v>
      </c>
      <c r="N6" s="30">
        <v>45139</v>
      </c>
      <c r="O6" s="30">
        <v>45504</v>
      </c>
      <c r="P6" s="30" t="s">
        <v>26</v>
      </c>
      <c r="Q6" s="31" t="s">
        <v>26</v>
      </c>
      <c r="R6" s="32" t="s">
        <v>26</v>
      </c>
      <c r="S6" s="41"/>
    </row>
    <row r="7" s="20" customFormat="1" ht="27" customHeight="1" spans="1:19">
      <c r="A7" s="38"/>
      <c r="B7" s="38"/>
      <c r="C7" s="38"/>
      <c r="D7" s="38"/>
      <c r="E7" s="39"/>
      <c r="F7" s="39"/>
      <c r="G7" s="39"/>
      <c r="H7" s="39"/>
      <c r="I7" s="40"/>
      <c r="J7" s="39"/>
      <c r="K7" s="26">
        <v>15.83</v>
      </c>
      <c r="L7" s="28">
        <v>2.07409202225703</v>
      </c>
      <c r="M7" s="29">
        <f t="shared" si="1"/>
        <v>11984</v>
      </c>
      <c r="N7" s="30">
        <v>45505</v>
      </c>
      <c r="O7" s="30">
        <v>45869</v>
      </c>
      <c r="P7" s="30" t="s">
        <v>26</v>
      </c>
      <c r="Q7" s="31" t="s">
        <v>26</v>
      </c>
      <c r="R7" s="32" t="s">
        <v>26</v>
      </c>
      <c r="S7" s="41"/>
    </row>
    <row r="8" s="20" customFormat="1" ht="27" customHeight="1" spans="1:19">
      <c r="A8" s="38"/>
      <c r="B8" s="38"/>
      <c r="C8" s="38"/>
      <c r="D8" s="38"/>
      <c r="E8" s="39"/>
      <c r="F8" s="39"/>
      <c r="G8" s="39"/>
      <c r="H8" s="39"/>
      <c r="I8" s="40"/>
      <c r="J8" s="39"/>
      <c r="K8" s="26">
        <v>15.83</v>
      </c>
      <c r="L8" s="28">
        <v>2.25391358526813</v>
      </c>
      <c r="M8" s="29">
        <f t="shared" si="1"/>
        <v>13023</v>
      </c>
      <c r="N8" s="30">
        <v>45870</v>
      </c>
      <c r="O8" s="30">
        <v>46234</v>
      </c>
      <c r="P8" s="30">
        <v>46100</v>
      </c>
      <c r="Q8" s="31">
        <f>O8-P8</f>
        <v>134</v>
      </c>
      <c r="R8" s="32">
        <f t="shared" si="0"/>
        <v>4781.04657534246</v>
      </c>
      <c r="S8" s="41"/>
    </row>
    <row r="9" s="20" customFormat="1" ht="27" customHeight="1" spans="1:19">
      <c r="A9" s="42"/>
      <c r="B9" s="42"/>
      <c r="C9" s="42"/>
      <c r="D9" s="42"/>
      <c r="E9" s="43"/>
      <c r="F9" s="43"/>
      <c r="G9" s="43"/>
      <c r="H9" s="43"/>
      <c r="I9" s="44"/>
      <c r="J9" s="43"/>
      <c r="K9" s="26">
        <v>15.83</v>
      </c>
      <c r="L9" s="28">
        <v>2.44792703294421</v>
      </c>
      <c r="M9" s="29">
        <f t="shared" si="1"/>
        <v>14144</v>
      </c>
      <c r="N9" s="30">
        <v>46235</v>
      </c>
      <c r="O9" s="30">
        <v>46599</v>
      </c>
      <c r="P9" s="30" t="s">
        <v>26</v>
      </c>
      <c r="Q9" s="31">
        <v>365</v>
      </c>
      <c r="R9" s="32">
        <f t="shared" si="0"/>
        <v>14144</v>
      </c>
      <c r="S9" s="45"/>
    </row>
    <row r="10" s="21" customFormat="1" ht="42" customHeight="1" spans="1:19">
      <c r="A10" s="46" t="s">
        <v>28</v>
      </c>
      <c r="B10" s="47"/>
      <c r="C10" s="47"/>
      <c r="D10" s="48"/>
      <c r="E10" s="49">
        <f t="shared" ref="E10:H10" si="2">SUM(E3:E9)</f>
        <v>428.88</v>
      </c>
      <c r="F10" s="48"/>
      <c r="G10" s="49">
        <f t="shared" si="2"/>
        <v>3886362</v>
      </c>
      <c r="H10" s="49">
        <f t="shared" si="2"/>
        <v>1286818.5</v>
      </c>
      <c r="I10" s="48"/>
      <c r="J10" s="49">
        <f>SUM(J3:J9)</f>
        <v>2599543.5</v>
      </c>
      <c r="K10" s="48"/>
      <c r="L10" s="29"/>
      <c r="M10" s="48">
        <f>SUM(M3:M9)</f>
        <v>92488.6</v>
      </c>
      <c r="N10" s="29"/>
      <c r="O10" s="29"/>
      <c r="P10" s="29"/>
      <c r="Q10" s="29"/>
      <c r="R10" s="50">
        <f>SUM(R3:R9)</f>
        <v>44183.9209589041</v>
      </c>
      <c r="S10" s="51"/>
    </row>
    <row r="11" customHeight="1" spans="1:19">
      <c r="A11" s="52" t="s">
        <v>29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customHeight="1" spans="1:19">
      <c r="M12" s="53"/>
    </row>
    <row r="14" customHeight="1" spans="1:19">
      <c r="B14" t="s">
        <v>30</v>
      </c>
    </row>
  </sheetData>
  <autoFilter xmlns:etc="http://www.wps.cn/officeDocument/2017/etCustomData" ref="A2:S11" etc:filterBottomFollowUsedRange="0">
    <extLst/>
  </autoFilter>
  <mergeCells count="13">
    <mergeCell ref="A1:S1"/>
    <mergeCell ref="A11:S11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J5:J9"/>
    <mergeCell ref="S5:S9"/>
  </mergeCells>
  <pageMargins left="0.751388888888889" right="0.751388888888889" top="0.629861111111111" bottom="0.708333333333333" header="0.5" footer="0.5"/>
  <pageSetup paperSize="9" scale="5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15" sqref="G15"/>
    </sheetView>
  </sheetViews>
  <sheetFormatPr defaultColWidth="9" defaultRowHeight="23" customHeight="1" outlineLevelRow="6" outlineLevelCol="7"/>
  <cols>
    <col min="1" max="1" width="5.375" style="2" customWidth="1"/>
    <col min="2" max="2" width="10.875" customWidth="1"/>
    <col min="3" max="3" width="10.75" style="3" customWidth="1"/>
    <col min="4" max="4" width="23.25" style="3" customWidth="1"/>
    <col min="5" max="5" width="36.5" style="3" customWidth="1"/>
    <col min="6" max="6" width="53.5" style="3" customWidth="1"/>
    <col min="7" max="7" width="12.625" style="3"/>
    <col min="8" max="8" width="19.5" style="3" customWidth="1"/>
  </cols>
  <sheetData>
    <row r="1" ht="43" customHeight="1" spans="1:8">
      <c r="A1" s="4" t="s">
        <v>31</v>
      </c>
      <c r="B1" s="5"/>
      <c r="C1" s="6"/>
      <c r="D1" s="6"/>
      <c r="E1" s="6"/>
      <c r="F1" s="6"/>
      <c r="G1" s="6"/>
      <c r="H1" s="6"/>
    </row>
    <row r="2" s="1" customFormat="1" customHeight="1" spans="1:8">
      <c r="A2" s="7" t="s">
        <v>1</v>
      </c>
      <c r="B2" s="8" t="s">
        <v>2</v>
      </c>
      <c r="C2" s="9" t="s">
        <v>32</v>
      </c>
      <c r="D2" s="10" t="s">
        <v>33</v>
      </c>
      <c r="E2" s="10" t="s">
        <v>34</v>
      </c>
      <c r="F2" s="10" t="s">
        <v>35</v>
      </c>
      <c r="G2" s="9" t="s">
        <v>36</v>
      </c>
      <c r="H2" s="9" t="s">
        <v>19</v>
      </c>
    </row>
    <row r="3" s="1" customFormat="1" customHeight="1" spans="1:8">
      <c r="A3" s="11">
        <v>1</v>
      </c>
      <c r="B3" s="12" t="s">
        <v>20</v>
      </c>
      <c r="C3" s="12" t="s">
        <v>21</v>
      </c>
      <c r="D3" s="13" t="s">
        <v>37</v>
      </c>
      <c r="E3" s="54" t="s">
        <v>38</v>
      </c>
      <c r="F3" s="14" t="s">
        <v>39</v>
      </c>
      <c r="G3" s="15">
        <v>12356</v>
      </c>
      <c r="H3" s="16"/>
    </row>
    <row r="4" s="1" customFormat="1" customHeight="1" spans="1:8">
      <c r="A4" s="11">
        <v>2</v>
      </c>
      <c r="B4" s="12" t="s">
        <v>20</v>
      </c>
      <c r="C4" s="12" t="s">
        <v>24</v>
      </c>
      <c r="D4" s="13" t="s">
        <v>40</v>
      </c>
      <c r="E4" s="55" t="s">
        <v>41</v>
      </c>
      <c r="F4" s="14" t="s">
        <v>42</v>
      </c>
      <c r="G4" s="18">
        <v>12902.71</v>
      </c>
      <c r="H4" s="16"/>
    </row>
    <row r="5" s="1" customFormat="1" customHeight="1" spans="1:8">
      <c r="A5" s="11">
        <v>3</v>
      </c>
      <c r="B5" s="8"/>
      <c r="C5" s="19"/>
      <c r="D5" s="9"/>
      <c r="E5" s="10"/>
      <c r="F5" s="10"/>
      <c r="G5" s="15"/>
      <c r="H5" s="16"/>
    </row>
    <row r="6" s="1" customFormat="1" customHeight="1" spans="1:8">
      <c r="A6" s="11">
        <v>4</v>
      </c>
      <c r="B6" s="8"/>
      <c r="C6" s="19"/>
      <c r="D6" s="9"/>
      <c r="E6" s="10"/>
      <c r="F6" s="10"/>
      <c r="G6" s="15"/>
      <c r="H6" s="16"/>
    </row>
    <row r="7" s="1" customFormat="1" customHeight="1" spans="1:8">
      <c r="A7" s="11" t="s">
        <v>28</v>
      </c>
      <c r="B7" s="8"/>
      <c r="C7" s="19"/>
      <c r="D7" s="9"/>
      <c r="E7" s="10"/>
      <c r="F7" s="10"/>
      <c r="G7" s="18">
        <f>SUM(G3:G6)</f>
        <v>25258.71</v>
      </c>
      <c r="H7" s="16"/>
    </row>
  </sheetData>
  <autoFilter xmlns:etc="http://www.wps.cn/officeDocument/2017/etCustomData" ref="A2:H7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第七批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绿色军营</cp:lastModifiedBy>
  <dcterms:created xsi:type="dcterms:W3CDTF">2024-11-25T11:03:00Z</dcterms:created>
  <dcterms:modified xsi:type="dcterms:W3CDTF">2026-09-03T04:29:24Z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3B1CC315B1764CFFA440E041E9138494_11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