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<sst xmlns="http://schemas.openxmlformats.org/spreadsheetml/2006/main" count="44" uniqueCount="38">
  <si>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r>
      <rPr>
        <b/>
        <sz val="22"/>
        <rFont val="宋体"/>
        <charset val="134"/>
      </rPr>
      <t>新疆通力塔格拉克水电有限公司2026年6月社保表</t>
    </r>
    <r>
      <rPr>
        <b/>
        <sz val="9"/>
        <rFont val="宋体"/>
        <charset val="134"/>
      </rPr>
      <t>（编号：65293890883）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</si>
  <si>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</si>
  <si>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</si>
  <si>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</si>
  <si>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</si>
  <si>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</si>
  <si>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</si>
  <si>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</si>
  <si>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</si>
  <si>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</si>
  <si>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</si>
  <si>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</si>
  <si>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</si>
  <si>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</si>
  <si>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</si>
  <si>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</si>
  <si>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</si>
  <si>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</si>
  <si>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</si>
  <si>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企业0.9%</t>
  </si>
  <si>
    <t>企业7.5%</t>
  </si>
  <si>
    <t>个人2%</t>
  </si>
  <si>
    <t>个人100%</t>
  </si>
  <si>
    <t>企业100%</t>
  </si>
  <si>
    <t>企业</t>
  </si>
  <si>
    <t>个人</t>
  </si>
  <si>
    <t>652938976745</t>
  </si>
  <si>
    <t>652922197103150530</t>
  </si>
  <si>
    <t>马木提·阿吉</t>
  </si>
  <si>
    <t>水电</t>
  </si>
  <si>
    <t>65109990955</t>
  </si>
  <si>
    <t>652901198204062823</t>
  </si>
  <si>
    <t>美力坎木·毛拉托合提</t>
  </si>
  <si>
    <t>652927198308104163</t>
  </si>
  <si>
    <t>努尔比亚木·亚生</t>
  </si>
  <si>
    <t>652927198910204175</t>
  </si>
  <si>
    <t>巴图尔·吾斯曼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</si>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</sst>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6"/>
      <name val="Arial"/>
      <charset val="0"/>
    </font>
    <font>
      <sz val="8"/>
      <name val="宋体"/>
      <charset val="134"/>
    </font>
    <font>
      <sz val="6"/>
      <name val="Times New Roman"/>
      <charset val="134"/>
    </font>
    <font>
      <sz val="9"/>
      <name val="Times New Roman"/>
      <charset val="134"/>
    </font>
    <font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176" fontId="4" fillId="3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workbookViewId="0">
      <selection activeCell="A1" sqref="A1:U8"/>
    </sheetView>
  </sheetViews>
  <sheetFormatPr defaultColWidth="8" defaultRowHeight="12.75" outlineLevelRow="7"/>
  <cols>
    <col min="1" max="1" width="3.50833333333333" style="1" customWidth="1"/>
    <col min="2" max="2" width="8.99166666666667" style="5" customWidth="1"/>
    <col min="3" max="3" width="15.875" style="6" customWidth="1"/>
    <col min="4" max="4" width="19.3083333333333" style="1" customWidth="1"/>
    <col min="5" max="5" width="6.44166666666667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9" width="10.55" style="1" customWidth="1"/>
    <col min="10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76666666666667" style="1" customWidth="1"/>
    <col min="15" max="15" width="8.76666666666667" style="1" customWidth="1"/>
    <col min="16" max="17" width="6.76666666666667" style="1" customWidth="1"/>
    <col min="18" max="18" width="10.7833333333333" style="1" customWidth="1"/>
    <col min="19" max="20" width="10.6333333333333" style="1" customWidth="1"/>
    <col min="21" max="21" width="7.625" style="5" customWidth="1"/>
    <col min="22" max="16384" width="8" style="1"/>
  </cols>
  <sheetData>
    <row r="1" s="1" customFormat="1" ht="27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2" t="s">
        <v>6</v>
      </c>
      <c r="H2" s="13" t="s">
        <v>7</v>
      </c>
      <c r="I2" s="13"/>
      <c r="J2" s="13" t="s">
        <v>8</v>
      </c>
      <c r="K2" s="13"/>
      <c r="L2" s="13" t="s">
        <v>9</v>
      </c>
      <c r="M2" s="14" t="s">
        <v>10</v>
      </c>
      <c r="N2" s="13" t="s">
        <v>11</v>
      </c>
      <c r="O2" s="13"/>
      <c r="P2" s="13" t="s">
        <v>12</v>
      </c>
      <c r="Q2" s="13" t="s">
        <v>12</v>
      </c>
      <c r="R2" s="15" t="s">
        <v>13</v>
      </c>
      <c r="S2" s="15"/>
      <c r="T2" s="15"/>
      <c r="U2" s="16" t="s">
        <v>14</v>
      </c>
    </row>
    <row r="3" s="1" customFormat="1" ht="15" customHeight="1" spans="1:21">
      <c r="A3" s="9"/>
      <c r="B3" s="10"/>
      <c r="C3" s="11"/>
      <c r="D3" s="10"/>
      <c r="E3" s="10"/>
      <c r="F3" s="12"/>
      <c r="G3" s="12"/>
      <c r="H3" s="13" t="s">
        <v>15</v>
      </c>
      <c r="I3" s="13" t="s">
        <v>16</v>
      </c>
      <c r="J3" s="13" t="s">
        <v>17</v>
      </c>
      <c r="K3" s="13" t="s">
        <v>18</v>
      </c>
      <c r="L3" s="17" t="s">
        <v>19</v>
      </c>
      <c r="M3" s="14"/>
      <c r="N3" s="13" t="s">
        <v>20</v>
      </c>
      <c r="O3" s="13" t="s">
        <v>21</v>
      </c>
      <c r="P3" s="13" t="s">
        <v>22</v>
      </c>
      <c r="Q3" s="17" t="s">
        <v>23</v>
      </c>
      <c r="R3" s="18" t="s">
        <v>24</v>
      </c>
      <c r="S3" s="18" t="s">
        <v>25</v>
      </c>
      <c r="T3" s="18" t="s">
        <v>13</v>
      </c>
      <c r="U3" s="16"/>
    </row>
    <row r="4" s="2" customFormat="1" ht="17" customHeight="1" spans="1:21">
      <c r="A4" s="19">
        <v>1</v>
      </c>
      <c r="B4" s="20" t="s">
        <v>26</v>
      </c>
      <c r="C4" s="21" t="s">
        <v>27</v>
      </c>
      <c r="D4" s="22" t="s">
        <v>28</v>
      </c>
      <c r="E4" s="23" t="s">
        <v>29</v>
      </c>
      <c r="F4" s="24">
        <v>5069</v>
      </c>
      <c r="G4" s="24">
        <v>5069</v>
      </c>
      <c r="H4" s="25">
        <f t="shared" ref="H4:H7" si="0">G4*0.16</f>
        <v>811.04</v>
      </c>
      <c r="I4" s="25">
        <f t="shared" ref="I4:I7" si="1">G4*0.08</f>
        <v>405.52</v>
      </c>
      <c r="J4" s="25">
        <f>ROUND(G4*0.005,2)</f>
        <v>25.35</v>
      </c>
      <c r="K4" s="25">
        <f>ROUND(G4*0.005,2)</f>
        <v>25.35</v>
      </c>
      <c r="L4" s="25">
        <f t="shared" ref="L4:L7" si="2">G4*0.009</f>
        <v>45.621</v>
      </c>
      <c r="M4" s="24">
        <v>5069</v>
      </c>
      <c r="N4" s="25">
        <f>ROUND(M4*7.5%,2)</f>
        <v>380.18</v>
      </c>
      <c r="O4" s="25">
        <f t="shared" ref="O4:O7" si="3">M4*2%</f>
        <v>101.38</v>
      </c>
      <c r="P4" s="25">
        <v>10</v>
      </c>
      <c r="Q4" s="25">
        <v>10</v>
      </c>
      <c r="R4" s="26">
        <f t="shared" ref="R4:R7" si="4">H4+J4+L4+N4+Q4</f>
        <v>1272.191</v>
      </c>
      <c r="S4" s="26">
        <f t="shared" ref="S4:S7" si="5">I4+K4+O4+P4</f>
        <v>542.25</v>
      </c>
      <c r="T4" s="26">
        <f t="shared" ref="T4:T7" si="6">R4+S4</f>
        <v>1814.441</v>
      </c>
      <c r="U4" s="27"/>
    </row>
    <row r="5" s="3" customFormat="1" ht="17" customHeight="1" spans="1:21">
      <c r="A5" s="16">
        <v>2</v>
      </c>
      <c r="B5" s="20" t="s">
        <v>30</v>
      </c>
      <c r="C5" s="21" t="s">
        <v>31</v>
      </c>
      <c r="D5" s="22" t="s">
        <v>32</v>
      </c>
      <c r="E5" s="16" t="s">
        <v>29</v>
      </c>
      <c r="F5" s="24">
        <v>5069</v>
      </c>
      <c r="G5" s="24">
        <v>5069</v>
      </c>
      <c r="H5" s="25">
        <f t="shared" si="0"/>
        <v>811.04</v>
      </c>
      <c r="I5" s="25">
        <f t="shared" si="1"/>
        <v>405.52</v>
      </c>
      <c r="J5" s="25">
        <f>ROUND(G5*0.005,2)</f>
        <v>25.35</v>
      </c>
      <c r="K5" s="25">
        <f>ROUND(G5*0.005,2)</f>
        <v>25.35</v>
      </c>
      <c r="L5" s="25">
        <f t="shared" si="2"/>
        <v>45.621</v>
      </c>
      <c r="M5" s="24">
        <v>5069</v>
      </c>
      <c r="N5" s="25">
        <f>ROUND(M5*7.5%,2)</f>
        <v>380.18</v>
      </c>
      <c r="O5" s="25">
        <f t="shared" si="3"/>
        <v>101.38</v>
      </c>
      <c r="P5" s="25">
        <v>10</v>
      </c>
      <c r="Q5" s="25">
        <v>10</v>
      </c>
      <c r="R5" s="26">
        <f t="shared" si="4"/>
        <v>1272.191</v>
      </c>
      <c r="S5" s="26">
        <f t="shared" si="5"/>
        <v>542.25</v>
      </c>
      <c r="T5" s="26">
        <f t="shared" si="6"/>
        <v>1814.441</v>
      </c>
      <c r="U5" s="27"/>
    </row>
    <row r="6" s="3" customFormat="1" ht="17" customHeight="1" spans="1:21">
      <c r="A6" s="19">
        <v>3</v>
      </c>
      <c r="B6" s="28">
        <v>65103908615</v>
      </c>
      <c r="C6" s="29" t="s">
        <v>33</v>
      </c>
      <c r="D6" s="30" t="s">
        <v>34</v>
      </c>
      <c r="E6" s="16" t="s">
        <v>29</v>
      </c>
      <c r="F6" s="24">
        <v>5069</v>
      </c>
      <c r="G6" s="24">
        <v>5069</v>
      </c>
      <c r="H6" s="25">
        <f t="shared" si="0"/>
        <v>811.04</v>
      </c>
      <c r="I6" s="25">
        <f t="shared" si="1"/>
        <v>405.52</v>
      </c>
      <c r="J6" s="25">
        <f>ROUND(G6*0.005,2)</f>
        <v>25.35</v>
      </c>
      <c r="K6" s="25">
        <f>ROUND(G6*0.005,2)</f>
        <v>25.35</v>
      </c>
      <c r="L6" s="25">
        <f t="shared" si="2"/>
        <v>45.621</v>
      </c>
      <c r="M6" s="24">
        <v>5069</v>
      </c>
      <c r="N6" s="25">
        <f>ROUND(M6*7.5%,2)</f>
        <v>380.18</v>
      </c>
      <c r="O6" s="25">
        <f t="shared" si="3"/>
        <v>101.38</v>
      </c>
      <c r="P6" s="25">
        <v>10</v>
      </c>
      <c r="Q6" s="25">
        <v>10</v>
      </c>
      <c r="R6" s="26">
        <f t="shared" si="4"/>
        <v>1272.191</v>
      </c>
      <c r="S6" s="26">
        <f t="shared" si="5"/>
        <v>542.25</v>
      </c>
      <c r="T6" s="26">
        <f t="shared" si="6"/>
        <v>1814.441</v>
      </c>
      <c r="U6" s="27"/>
    </row>
    <row r="7" s="4" customFormat="1" ht="18" customHeight="1" spans="1:21">
      <c r="A7" s="16">
        <v>4</v>
      </c>
      <c r="B7" s="28">
        <v>65104534948</v>
      </c>
      <c r="C7" s="29" t="s">
        <v>35</v>
      </c>
      <c r="D7" s="30" t="s">
        <v>36</v>
      </c>
      <c r="E7" s="31" t="s">
        <v>29</v>
      </c>
      <c r="F7" s="24">
        <v>5069</v>
      </c>
      <c r="G7" s="24">
        <v>5069</v>
      </c>
      <c r="H7" s="25">
        <f t="shared" si="0"/>
        <v>811.04</v>
      </c>
      <c r="I7" s="25">
        <f t="shared" si="1"/>
        <v>405.52</v>
      </c>
      <c r="J7" s="25">
        <f>ROUND(G7*0.005,2)</f>
        <v>25.35</v>
      </c>
      <c r="K7" s="25">
        <f>ROUND(G7*0.005,2)</f>
        <v>25.35</v>
      </c>
      <c r="L7" s="25">
        <f t="shared" si="2"/>
        <v>45.621</v>
      </c>
      <c r="M7" s="24">
        <v>5069</v>
      </c>
      <c r="N7" s="25">
        <f>ROUND(M7*7.5%,2)</f>
        <v>380.18</v>
      </c>
      <c r="O7" s="25">
        <f t="shared" si="3"/>
        <v>101.38</v>
      </c>
      <c r="P7" s="25">
        <v>10</v>
      </c>
      <c r="Q7" s="25">
        <v>10</v>
      </c>
      <c r="R7" s="26">
        <f t="shared" si="4"/>
        <v>1272.191</v>
      </c>
      <c r="S7" s="26">
        <f t="shared" si="5"/>
        <v>542.25</v>
      </c>
      <c r="T7" s="26">
        <f t="shared" si="6"/>
        <v>1814.441</v>
      </c>
      <c r="U7" s="27"/>
    </row>
    <row r="8" s="1" customFormat="1" ht="20" customHeight="1" spans="1:21">
      <c r="A8" s="32"/>
      <c r="B8" s="32" t="s">
        <v>37</v>
      </c>
      <c r="C8" s="33"/>
      <c r="D8" s="32"/>
      <c r="E8" s="33"/>
      <c r="F8" s="34">
        <f t="shared" ref="F8:T8" si="7">SUM(F4:F7)</f>
        <v>20276</v>
      </c>
      <c r="G8" s="34">
        <f t="shared" si="7"/>
        <v>20276</v>
      </c>
      <c r="H8" s="34">
        <f t="shared" si="7"/>
        <v>3244.16</v>
      </c>
      <c r="I8" s="34">
        <f t="shared" si="7"/>
        <v>1622.08</v>
      </c>
      <c r="J8" s="34">
        <f t="shared" si="7"/>
        <v>101.4</v>
      </c>
      <c r="K8" s="34">
        <f t="shared" si="7"/>
        <v>101.4</v>
      </c>
      <c r="L8" s="34">
        <f t="shared" si="7"/>
        <v>182.484</v>
      </c>
      <c r="M8" s="34">
        <f t="shared" si="7"/>
        <v>20276</v>
      </c>
      <c r="N8" s="34">
        <f t="shared" si="7"/>
        <v>1520.72</v>
      </c>
      <c r="O8" s="34">
        <f t="shared" si="7"/>
        <v>405.52</v>
      </c>
      <c r="P8" s="34">
        <f t="shared" si="7"/>
        <v>40</v>
      </c>
      <c r="Q8" s="34">
        <f t="shared" si="7"/>
        <v>40</v>
      </c>
      <c r="R8" s="34">
        <f t="shared" si="7"/>
        <v>5088.764</v>
      </c>
      <c r="S8" s="34">
        <f t="shared" si="7"/>
        <v>2169</v>
      </c>
      <c r="T8" s="34">
        <f t="shared" si="7"/>
        <v>7257.764</v>
      </c>
      <c r="U8" s="35"/>
    </row>
  </sheetData>
  <mergeCells count="14">
    <mergeCell ref="A1:U1"/>
    <mergeCell ref="H2:I2"/>
    <mergeCell ref="J2:K2"/>
    <mergeCell ref="N2:O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25" right="0.25" top="0.75" bottom="0.75" header="0.298611111111111" footer="0.298611111111111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2026-06-23T04:30:00Z</dcterms:created>
  <dcterms:modified xsi:type="dcterms:W3CDTF">2026-06-29T03:11:35Z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733248F266374CC8BA6B38A851370BDE_11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