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第四批" sheetId="5" r:id="rId1"/>
    <sheet name="Sheet1" sheetId="7" r:id="rId2"/>
    <sheet name="诊所租金返还核算" sheetId="8" r:id="rId3"/>
  </sheets>
  <definedNames>
    <definedName name="_xlnm._FilterDatabase" localSheetId="0" hidden="1">第四批!$A$2:$Q$8</definedName>
    <definedName name="_xlnm._FilterDatabase" localSheetId="1" hidden="1">Sheet1!$A$2:$H$12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<sst xmlns="http://schemas.openxmlformats.org/spreadsheetml/2006/main" count="87" uniqueCount="59">
  <si>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第四批分期商铺租金返还核算</t>
  </si>
  <si>
    <t>序号</t>
  </si>
  <si>
    <t>项目</t>
  </si>
  <si>
    <t>商铺号</t>
  </si>
  <si>
    <t>面积</t>
  </si>
  <si>
    <t>销售单价</t>
  </si>
  <si>
    <t>销售总价</t>
  </si>
  <si>
    <t>已回款</t>
  </si>
  <si>
    <t>回款占比</t>
  </si>
  <si>
    <t>剩余回款</t>
  </si>
  <si>
    <t>租赁单价</t>
  </si>
  <si>
    <t>租赁总价</t>
  </si>
  <si>
    <t>租期开始时间</t>
  </si>
  <si>
    <t>租期结束时间</t>
  </si>
  <si>
    <t>第一笔交款时间</t>
  </si>
  <si>
    <t>天数</t>
  </si>
  <si>
    <t>申请退租金</t>
  </si>
  <si>
    <t>备注</t>
  </si>
  <si>
    <t>人民市场</t>
  </si>
  <si>
    <t>2-35</t>
  </si>
  <si>
    <t>2026年租金</t>
  </si>
  <si>
    <t>2-76</t>
  </si>
  <si>
    <t>1-47</t>
  </si>
  <si>
    <t>1-68</t>
  </si>
  <si>
    <t>怡和浪琴</t>
  </si>
  <si>
    <t>一层B-02</t>
  </si>
  <si>
    <t>-</t>
  </si>
  <si>
    <t>二层B-02</t>
  </si>
  <si>
    <t>合计</t>
  </si>
  <si>
    <t>制表：</t>
  </si>
  <si>
    <t>第四批分期商铺租金返还明细</t>
  </si>
  <si>
    <t>收款人</t>
  </si>
  <si>
    <t>收款账户</t>
  </si>
  <si>
    <t>开户行</t>
  </si>
  <si>
    <t>返租金额</t>
  </si>
  <si>
    <t>努尔古力·热合曼</t>
  </si>
  <si>
    <t>6212872169520239</t>
  </si>
  <si>
    <t>阿克苏农商银行</t>
  </si>
  <si>
    <t>吐尔逊古力·艾米热拉</t>
  </si>
  <si>
    <t>6221808800008560693</t>
  </si>
  <si>
    <t>中国邮政储蓄银行股份有限公司阿克苏市水韵路营业所</t>
  </si>
  <si>
    <t>迪力木拉提·艾则孜</t>
  </si>
  <si>
    <t>6212872169043034</t>
  </si>
  <si>
    <t>新疆农商银行阿克苏市支行</t>
  </si>
  <si>
    <t>吐逊古丽·阿不都热依木</t>
  </si>
  <si>
    <t>6212872083430630</t>
  </si>
  <si>
    <t>B02</t>
  </si>
  <si>
    <t>约热古力·艾西热甫</t>
  </si>
  <si>
    <t>6222033014009295490</t>
  </si>
  <si>
    <t>工商银行阿克苏南大街支行</t>
  </si>
  <si>
    <t>租赁面积</t>
  </si>
  <si>
    <t>租赁期</t>
  </si>
  <si>
    <t>年租金</t>
  </si>
  <si>
    <t>日租金</t>
  </si>
  <si>
    <t>已交</t>
  </si>
  <si>
    <t>未交</t>
  </si>
  <si>
    <t>交款20%时间</t>
  </si>
  <si>
    <t>到期时间</t>
  </si>
  <si>
    <t>返租天数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</si>
</sst>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indexed="8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9" fontId="9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77" fontId="10" fillId="0" borderId="4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9" fontId="9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177" fontId="10" fillId="0" borderId="7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3" xfId="0" applyFont="1" applyFill="1" applyBorder="1" applyAlignment="1" quotePrefix="1">
      <alignment horizontal="center" vertical="center"/>
    </xf>
    <xf numFmtId="0" fontId="6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workbookViewId="0">
      <selection activeCell="C13" sqref="C13"/>
    </sheetView>
  </sheetViews>
  <sheetFormatPr defaultColWidth="9" defaultRowHeight="23" customHeight="1"/>
  <cols>
    <col min="1" max="1" width="5.375" customWidth="1"/>
    <col min="2" max="2" width="10.875" customWidth="1"/>
    <col min="3" max="3" width="10.75" customWidth="1"/>
    <col min="4" max="4" width="8.875" customWidth="1"/>
    <col min="5" max="5" width="9.375" customWidth="1"/>
    <col min="6" max="6" width="12.125" customWidth="1"/>
    <col min="7" max="7" width="10.5" customWidth="1"/>
    <col min="8" max="8" width="9.375" customWidth="1"/>
    <col min="9" max="9" width="14.125"/>
    <col min="10" max="10" width="9.375" customWidth="1"/>
    <col min="11" max="11" width="12.875"/>
    <col min="12" max="13" width="13.75" customWidth="1"/>
    <col min="14" max="14" width="16" customWidth="1"/>
    <col min="16" max="16" width="12.625" style="7"/>
    <col min="17" max="17" width="19.5" customWidth="1"/>
  </cols>
  <sheetData>
    <row r="1" ht="43" customHeight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9"/>
      <c r="Q1" s="10"/>
    </row>
    <row r="2" s="26" customFormat="1" ht="42" customHeight="1" spans="1:17">
      <c r="A2" s="17" t="s">
        <v>1</v>
      </c>
      <c r="B2" s="17" t="s">
        <v>2</v>
      </c>
      <c r="C2" s="17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9" t="s">
        <v>10</v>
      </c>
      <c r="K2" s="29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30" t="s">
        <v>16</v>
      </c>
      <c r="Q2" s="17" t="s">
        <v>17</v>
      </c>
    </row>
    <row r="3" s="26" customFormat="1" ht="27" customHeight="1" spans="1:17">
      <c r="A3" s="17">
        <v>1</v>
      </c>
      <c r="B3" s="17" t="s">
        <v>18</v>
      </c>
      <c r="C3" s="18" t="s">
        <v>19</v>
      </c>
      <c r="D3" s="18">
        <v>60.52</v>
      </c>
      <c r="E3" s="31">
        <v>7500</v>
      </c>
      <c r="F3" s="28">
        <f t="shared" ref="F3:F8" si="0">D3*E3</f>
        <v>453900</v>
      </c>
      <c r="G3" s="31">
        <v>90780</v>
      </c>
      <c r="H3" s="32">
        <f t="shared" ref="H3:H6" si="1">G3/F3</f>
        <v>0.2</v>
      </c>
      <c r="I3" s="28">
        <f t="shared" ref="I3:I6" si="2">F3-G3</f>
        <v>363120</v>
      </c>
      <c r="J3" s="33">
        <f>1.3/2</f>
        <v>0.65</v>
      </c>
      <c r="K3" s="34">
        <f t="shared" ref="K3:K6" si="3">D3*J3*365</f>
        <v>14358.37</v>
      </c>
      <c r="L3" s="35">
        <v>46023</v>
      </c>
      <c r="M3" s="35">
        <v>46387</v>
      </c>
      <c r="N3" s="35">
        <v>46087</v>
      </c>
      <c r="O3" s="33">
        <f t="shared" ref="O3:O7" si="4">M3-N3</f>
        <v>300</v>
      </c>
      <c r="P3" s="36">
        <f t="shared" ref="P3:P6" si="5">D3*J3*O3</f>
        <v>11801.4</v>
      </c>
      <c r="Q3" s="17" t="s">
        <v>20</v>
      </c>
    </row>
    <row r="4" s="26" customFormat="1" ht="27" customHeight="1" spans="1:17">
      <c r="A4" s="17">
        <v>2</v>
      </c>
      <c r="B4" s="17" t="s">
        <v>18</v>
      </c>
      <c r="C4" s="18" t="s">
        <v>21</v>
      </c>
      <c r="D4" s="37">
        <v>29.3</v>
      </c>
      <c r="E4" s="31">
        <v>7000</v>
      </c>
      <c r="F4" s="28">
        <f t="shared" si="0"/>
        <v>205100</v>
      </c>
      <c r="G4" s="31">
        <v>41020</v>
      </c>
      <c r="H4" s="32">
        <f t="shared" si="1"/>
        <v>0.2</v>
      </c>
      <c r="I4" s="28">
        <f t="shared" si="2"/>
        <v>164080</v>
      </c>
      <c r="J4" s="33">
        <f>1.5/2</f>
        <v>0.75</v>
      </c>
      <c r="K4" s="34">
        <f t="shared" si="3"/>
        <v>8020.875</v>
      </c>
      <c r="L4" s="35">
        <v>46023</v>
      </c>
      <c r="M4" s="35">
        <v>46387</v>
      </c>
      <c r="N4" s="35">
        <v>45993</v>
      </c>
      <c r="O4" s="33">
        <v>365</v>
      </c>
      <c r="P4" s="36">
        <f t="shared" si="5"/>
        <v>8020.875</v>
      </c>
      <c r="Q4" s="17" t="s">
        <v>20</v>
      </c>
    </row>
    <row r="5" s="26" customFormat="1" ht="27" customHeight="1" spans="1:17">
      <c r="A5" s="17">
        <v>3</v>
      </c>
      <c r="B5" s="17" t="s">
        <v>18</v>
      </c>
      <c r="C5" s="18" t="s">
        <v>22</v>
      </c>
      <c r="D5" s="37">
        <v>58.63</v>
      </c>
      <c r="E5" s="31">
        <v>10500</v>
      </c>
      <c r="F5" s="28">
        <f t="shared" si="0"/>
        <v>615615</v>
      </c>
      <c r="G5" s="31">
        <v>123123</v>
      </c>
      <c r="H5" s="32">
        <f t="shared" si="1"/>
        <v>0.2</v>
      </c>
      <c r="I5" s="28">
        <f t="shared" si="2"/>
        <v>492492</v>
      </c>
      <c r="J5" s="33">
        <f>1.6/2</f>
        <v>0.8</v>
      </c>
      <c r="K5" s="34">
        <f t="shared" si="3"/>
        <v>17119.96</v>
      </c>
      <c r="L5" s="35">
        <v>46023</v>
      </c>
      <c r="M5" s="35">
        <v>46387</v>
      </c>
      <c r="N5" s="35">
        <v>46094</v>
      </c>
      <c r="O5" s="33">
        <f t="shared" si="4"/>
        <v>293</v>
      </c>
      <c r="P5" s="36">
        <f t="shared" si="5"/>
        <v>13742.872</v>
      </c>
      <c r="Q5" s="17" t="s">
        <v>20</v>
      </c>
    </row>
    <row r="6" s="26" customFormat="1" ht="27" customHeight="1" spans="1:17">
      <c r="A6" s="17">
        <v>4</v>
      </c>
      <c r="B6" s="17" t="s">
        <v>18</v>
      </c>
      <c r="C6" s="18" t="s">
        <v>23</v>
      </c>
      <c r="D6" s="37">
        <v>49.46</v>
      </c>
      <c r="E6" s="31">
        <v>11100</v>
      </c>
      <c r="F6" s="28">
        <f t="shared" si="0"/>
        <v>549006</v>
      </c>
      <c r="G6" s="31">
        <v>109801</v>
      </c>
      <c r="H6" s="32">
        <f t="shared" si="1"/>
        <v>0.199999635705256</v>
      </c>
      <c r="I6" s="28">
        <f t="shared" si="2"/>
        <v>439205</v>
      </c>
      <c r="J6" s="33">
        <f>2/2</f>
        <v>1</v>
      </c>
      <c r="K6" s="34">
        <f t="shared" si="3"/>
        <v>18052.9</v>
      </c>
      <c r="L6" s="35">
        <v>46023</v>
      </c>
      <c r="M6" s="35">
        <v>46387</v>
      </c>
      <c r="N6" s="35">
        <v>46100</v>
      </c>
      <c r="O6" s="33">
        <f t="shared" si="4"/>
        <v>287</v>
      </c>
      <c r="P6" s="36">
        <f t="shared" si="5"/>
        <v>14195.02</v>
      </c>
      <c r="Q6" s="17" t="s">
        <v>20</v>
      </c>
    </row>
    <row r="7" s="26" customFormat="1" ht="27" customHeight="1" spans="1:17">
      <c r="A7" s="17">
        <v>5</v>
      </c>
      <c r="B7" s="38" t="s">
        <v>24</v>
      </c>
      <c r="C7" s="18" t="s">
        <v>25</v>
      </c>
      <c r="D7" s="37">
        <v>90.9</v>
      </c>
      <c r="E7" s="31">
        <v>7000</v>
      </c>
      <c r="F7" s="28">
        <f t="shared" si="0"/>
        <v>636300</v>
      </c>
      <c r="G7" s="39">
        <v>263650</v>
      </c>
      <c r="H7" s="40">
        <f>G7/(F7+F8)</f>
        <v>0.276232385143276</v>
      </c>
      <c r="I7" s="31">
        <f>F7+F8-G7</f>
        <v>690800</v>
      </c>
      <c r="J7" s="41" t="s">
        <v>26</v>
      </c>
      <c r="K7" s="42">
        <v>55000</v>
      </c>
      <c r="L7" s="43">
        <v>45870</v>
      </c>
      <c r="M7" s="43">
        <v>46234</v>
      </c>
      <c r="N7" s="44">
        <v>46078</v>
      </c>
      <c r="O7" s="41">
        <f t="shared" si="4"/>
        <v>156</v>
      </c>
      <c r="P7" s="45">
        <v>23507</v>
      </c>
      <c r="Q7" s="46" t="s">
        <v>20</v>
      </c>
    </row>
    <row r="8" s="26" customFormat="1" ht="27" customHeight="1" spans="1:17">
      <c r="A8" s="17">
        <v>6</v>
      </c>
      <c r="B8" s="38" t="s">
        <v>24</v>
      </c>
      <c r="C8" s="18" t="s">
        <v>27</v>
      </c>
      <c r="D8" s="37">
        <v>90.9</v>
      </c>
      <c r="E8" s="31">
        <v>3500</v>
      </c>
      <c r="F8" s="28">
        <f t="shared" si="0"/>
        <v>318150</v>
      </c>
      <c r="G8" s="47"/>
      <c r="H8" s="48"/>
      <c r="I8" s="49"/>
      <c r="J8" s="50"/>
      <c r="K8" s="51"/>
      <c r="L8" s="52"/>
      <c r="M8" s="52">
        <v>46234</v>
      </c>
      <c r="N8" s="53"/>
      <c r="O8" s="50"/>
      <c r="P8" s="54"/>
      <c r="Q8" s="55"/>
    </row>
    <row r="9" s="26" customFormat="1" ht="27" customHeight="1" spans="1:17">
      <c r="A9" s="17"/>
      <c r="B9" s="38"/>
      <c r="C9" s="56"/>
      <c r="D9" s="37"/>
      <c r="E9" s="39"/>
      <c r="F9" s="57"/>
      <c r="G9" s="39"/>
      <c r="H9" s="58"/>
      <c r="I9" s="57"/>
      <c r="J9" s="33"/>
      <c r="K9" s="59"/>
      <c r="L9" s="35"/>
      <c r="M9" s="35"/>
      <c r="N9" s="35"/>
      <c r="O9" s="33"/>
      <c r="P9" s="60"/>
      <c r="Q9" s="17"/>
    </row>
    <row r="10" s="26" customFormat="1" ht="27" customHeight="1" spans="1:17">
      <c r="A10" s="17"/>
      <c r="B10" s="38"/>
      <c r="C10" s="56"/>
      <c r="D10" s="37"/>
      <c r="E10" s="39"/>
      <c r="F10" s="57"/>
      <c r="G10" s="39"/>
      <c r="H10" s="58"/>
      <c r="I10" s="57"/>
      <c r="J10" s="33"/>
      <c r="K10" s="59"/>
      <c r="L10" s="35"/>
      <c r="M10" s="35"/>
      <c r="N10" s="35"/>
      <c r="O10" s="33"/>
      <c r="P10" s="60"/>
      <c r="Q10" s="17"/>
    </row>
    <row r="11" s="27" customFormat="1" ht="42" customHeight="1" spans="1:17">
      <c r="A11" s="61" t="s">
        <v>28</v>
      </c>
      <c r="B11" s="62"/>
      <c r="C11" s="59"/>
      <c r="D11" s="59">
        <f>SUM(D3:D10)</f>
        <v>379.71</v>
      </c>
      <c r="E11" s="59"/>
      <c r="F11" s="59">
        <f>SUM(F3:F10)</f>
        <v>2778071</v>
      </c>
      <c r="G11" s="59">
        <f>SUM(G3:G10)</f>
        <v>628374</v>
      </c>
      <c r="H11" s="59"/>
      <c r="I11" s="59">
        <f>SUM(I3:I10)</f>
        <v>2149697</v>
      </c>
      <c r="J11" s="34"/>
      <c r="K11" s="59">
        <f>SUM(K3:K10)</f>
        <v>112552.105</v>
      </c>
      <c r="L11" s="34"/>
      <c r="M11" s="34"/>
      <c r="N11" s="34"/>
      <c r="O11" s="34"/>
      <c r="P11" s="60">
        <f>SUM(P3:P10)</f>
        <v>71267.167</v>
      </c>
      <c r="Q11" s="63"/>
    </row>
    <row r="13" customHeight="1" spans="1:17">
      <c r="B13" t="s">
        <v>29</v>
      </c>
      <c r="K13" s="64"/>
    </row>
  </sheetData>
  <autoFilter xmlns:etc="http://www.wps.cn/officeDocument/2017/etCustomData" ref="A2:Q8" etc:filterBottomFollowUsedRange="0">
    <extLst/>
  </autoFilter>
  <mergeCells count="12">
    <mergeCell ref="A1:Q1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pageMargins left="0.751388888888889" right="0.751388888888889" top="0.629861111111111" bottom="0.708333333333333" header="0.5" footer="0.5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8" sqref="F8"/>
    </sheetView>
  </sheetViews>
  <sheetFormatPr defaultColWidth="9" defaultRowHeight="23" customHeight="1" outlineLevelCol="7"/>
  <cols>
    <col min="1" max="1" width="5.375" style="7" customWidth="1"/>
    <col min="2" max="2" width="10.875" customWidth="1"/>
    <col min="3" max="3" width="10.75" style="8" customWidth="1"/>
    <col min="4" max="4" width="23.25" style="8" customWidth="1"/>
    <col min="5" max="5" width="36.5" style="8" customWidth="1"/>
    <col min="6" max="6" width="53.5" style="8" customWidth="1"/>
    <col min="7" max="7" width="12.625" style="8"/>
    <col min="8" max="8" width="19.5" style="8" customWidth="1"/>
  </cols>
  <sheetData>
    <row r="1" ht="43" customHeight="1" spans="1:8">
      <c r="A1" s="9" t="s">
        <v>30</v>
      </c>
      <c r="B1" s="10"/>
      <c r="C1" s="11"/>
      <c r="D1" s="11"/>
      <c r="E1" s="11"/>
      <c r="F1" s="11"/>
      <c r="G1" s="11"/>
      <c r="H1" s="11"/>
    </row>
    <row r="2" s="6" customFormat="1" customHeight="1" spans="1:8">
      <c r="A2" s="12" t="s">
        <v>1</v>
      </c>
      <c r="B2" s="13" t="s">
        <v>2</v>
      </c>
      <c r="C2" s="14" t="s">
        <v>3</v>
      </c>
      <c r="D2" s="15" t="s">
        <v>31</v>
      </c>
      <c r="E2" s="15" t="s">
        <v>32</v>
      </c>
      <c r="F2" s="15" t="s">
        <v>33</v>
      </c>
      <c r="G2" s="14" t="s">
        <v>34</v>
      </c>
      <c r="H2" s="14" t="s">
        <v>17</v>
      </c>
    </row>
    <row r="3" s="6" customFormat="1" customHeight="1" spans="1:8">
      <c r="A3" s="16">
        <v>1</v>
      </c>
      <c r="B3" s="17" t="s">
        <v>18</v>
      </c>
      <c r="C3" s="18" t="s">
        <v>19</v>
      </c>
      <c r="D3" s="19" t="s">
        <v>35</v>
      </c>
      <c r="E3" s="65" t="s">
        <v>36</v>
      </c>
      <c r="F3" s="20" t="s">
        <v>37</v>
      </c>
      <c r="G3" s="21">
        <v>11801</v>
      </c>
      <c r="H3" s="22"/>
    </row>
    <row r="4" s="6" customFormat="1" customHeight="1" spans="1:8">
      <c r="A4" s="16">
        <v>2</v>
      </c>
      <c r="B4" s="17" t="s">
        <v>18</v>
      </c>
      <c r="C4" s="23" t="s">
        <v>21</v>
      </c>
      <c r="D4" s="19" t="s">
        <v>38</v>
      </c>
      <c r="E4" s="65" t="s">
        <v>39</v>
      </c>
      <c r="F4" s="24" t="s">
        <v>40</v>
      </c>
      <c r="G4" s="21">
        <v>8021</v>
      </c>
      <c r="H4" s="22"/>
    </row>
    <row r="5" s="6" customFormat="1" customHeight="1" spans="1:8">
      <c r="A5" s="16">
        <v>3</v>
      </c>
      <c r="B5" s="17" t="s">
        <v>18</v>
      </c>
      <c r="C5" s="25" t="s">
        <v>22</v>
      </c>
      <c r="D5" s="19" t="s">
        <v>41</v>
      </c>
      <c r="E5" s="65" t="s">
        <v>42</v>
      </c>
      <c r="F5" s="24" t="s">
        <v>43</v>
      </c>
      <c r="G5" s="21">
        <v>13743</v>
      </c>
      <c r="H5" s="22"/>
    </row>
    <row r="6" s="6" customFormat="1" customHeight="1" spans="1:8">
      <c r="A6" s="16">
        <v>4</v>
      </c>
      <c r="B6" s="17" t="s">
        <v>18</v>
      </c>
      <c r="C6" s="25" t="s">
        <v>23</v>
      </c>
      <c r="D6" s="19" t="s">
        <v>44</v>
      </c>
      <c r="E6" s="65" t="s">
        <v>45</v>
      </c>
      <c r="F6" s="24" t="s">
        <v>43</v>
      </c>
      <c r="G6" s="21">
        <v>14195</v>
      </c>
      <c r="H6" s="22"/>
    </row>
    <row r="7" s="6" customFormat="1" customHeight="1" spans="1:8">
      <c r="A7" s="16">
        <v>5</v>
      </c>
      <c r="B7" s="13" t="s">
        <v>24</v>
      </c>
      <c r="C7" s="23" t="s">
        <v>46</v>
      </c>
      <c r="D7" s="19" t="s">
        <v>47</v>
      </c>
      <c r="E7" s="66" t="s">
        <v>48</v>
      </c>
      <c r="F7" s="24" t="s">
        <v>49</v>
      </c>
      <c r="G7" s="21">
        <v>23507</v>
      </c>
      <c r="H7" s="22"/>
    </row>
    <row r="8" s="6" customFormat="1" customHeight="1" spans="1:8">
      <c r="A8" s="16">
        <v>6</v>
      </c>
      <c r="B8" s="13"/>
      <c r="C8" s="25"/>
      <c r="D8" s="19"/>
      <c r="E8" s="24"/>
      <c r="F8" s="24"/>
      <c r="G8" s="21"/>
      <c r="H8" s="22"/>
    </row>
    <row r="9" s="6" customFormat="1" customHeight="1" spans="1:8">
      <c r="A9" s="16">
        <v>7</v>
      </c>
      <c r="B9" s="13"/>
      <c r="C9" s="23"/>
      <c r="D9" s="14"/>
      <c r="E9" s="15"/>
      <c r="F9" s="15"/>
      <c r="G9" s="21"/>
      <c r="H9" s="22"/>
    </row>
    <row r="10" s="6" customFormat="1" customHeight="1" spans="1:8">
      <c r="A10" s="16">
        <v>8</v>
      </c>
      <c r="B10" s="13"/>
      <c r="C10" s="23"/>
      <c r="D10" s="14"/>
      <c r="E10" s="15"/>
      <c r="F10" s="15"/>
      <c r="G10" s="21"/>
      <c r="H10" s="22"/>
    </row>
    <row r="11" s="6" customFormat="1" customHeight="1" spans="1:8">
      <c r="A11" s="16">
        <v>9</v>
      </c>
      <c r="B11" s="13"/>
      <c r="C11" s="23"/>
      <c r="D11" s="14"/>
      <c r="E11" s="15"/>
      <c r="F11" s="15"/>
      <c r="G11" s="21"/>
      <c r="H11" s="22"/>
    </row>
    <row r="12" s="6" customFormat="1" customHeight="1" spans="1:8">
      <c r="A12" s="16" t="s">
        <v>28</v>
      </c>
      <c r="B12" s="13"/>
      <c r="C12" s="23"/>
      <c r="D12" s="14"/>
      <c r="E12" s="15"/>
      <c r="F12" s="15"/>
      <c r="G12" s="21">
        <f>SUM(G3:G11)</f>
        <v>71267</v>
      </c>
      <c r="H12" s="22"/>
    </row>
  </sheetData>
  <autoFilter xmlns:etc="http://www.wps.cn/officeDocument/2017/etCustomData" ref="A2:H12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12" sqref="E12"/>
    </sheetView>
  </sheetViews>
  <sheetFormatPr defaultColWidth="9" defaultRowHeight="24" customHeight="1" outlineLevelCol="5"/>
  <cols>
    <col min="2" max="4" width="12.625" style="1" customWidth="1"/>
    <col min="5" max="6" width="10.25" customWidth="1"/>
  </cols>
  <sheetData>
    <row r="1" customHeight="1" spans="1:6">
      <c r="A1" s="2" t="s">
        <v>50</v>
      </c>
      <c r="B1" s="2" t="s">
        <v>51</v>
      </c>
      <c r="C1" s="2"/>
      <c r="D1" s="2" t="s">
        <v>52</v>
      </c>
      <c r="E1" s="2" t="s">
        <v>53</v>
      </c>
      <c r="F1" s="2" t="s">
        <v>17</v>
      </c>
    </row>
    <row r="2" customHeight="1" spans="1:6">
      <c r="A2" s="2">
        <v>235</v>
      </c>
      <c r="B2" s="3">
        <v>44774</v>
      </c>
      <c r="C2" s="3">
        <v>45138</v>
      </c>
      <c r="D2" s="2">
        <v>40000</v>
      </c>
      <c r="E2" s="4">
        <f>D2/A2/365</f>
        <v>0.466336345088895</v>
      </c>
      <c r="F2" s="4" t="s">
        <v>54</v>
      </c>
    </row>
    <row r="3" customHeight="1" spans="1:6">
      <c r="A3" s="2">
        <v>235</v>
      </c>
      <c r="B3" s="3">
        <v>45139</v>
      </c>
      <c r="C3" s="3">
        <v>45504</v>
      </c>
      <c r="D3" s="2">
        <v>50000</v>
      </c>
      <c r="E3" s="4">
        <f>D3/A3/365</f>
        <v>0.582920431361119</v>
      </c>
      <c r="F3" s="4" t="s">
        <v>54</v>
      </c>
    </row>
    <row r="4" customHeight="1" spans="1:6">
      <c r="A4" s="2">
        <v>235</v>
      </c>
      <c r="B4" s="3">
        <v>45505</v>
      </c>
      <c r="C4" s="3">
        <v>45869</v>
      </c>
      <c r="D4" s="2">
        <v>50000</v>
      </c>
      <c r="E4" s="4">
        <f>D4/A4/365</f>
        <v>0.582920431361119</v>
      </c>
      <c r="F4" s="4" t="s">
        <v>54</v>
      </c>
    </row>
    <row r="5" customHeight="1" spans="1:6">
      <c r="A5" s="2">
        <v>235</v>
      </c>
      <c r="B5" s="3">
        <v>45870</v>
      </c>
      <c r="C5" s="3">
        <v>46234</v>
      </c>
      <c r="D5" s="2">
        <f>D4*10%+D4</f>
        <v>55000</v>
      </c>
      <c r="E5" s="4">
        <f>D5/A5/365</f>
        <v>0.641212474497231</v>
      </c>
      <c r="F5" s="4" t="s">
        <v>54</v>
      </c>
    </row>
    <row r="6" customHeight="1" spans="1:6">
      <c r="A6" s="2">
        <v>235</v>
      </c>
      <c r="B6" s="3">
        <v>46235</v>
      </c>
      <c r="C6" s="3">
        <v>46599</v>
      </c>
      <c r="D6" s="2">
        <f>D5*10%+D5</f>
        <v>60500</v>
      </c>
      <c r="E6" s="4">
        <f>D6/A6/365</f>
        <v>0.705333721946954</v>
      </c>
      <c r="F6" s="4" t="s">
        <v>55</v>
      </c>
    </row>
    <row r="8" customHeight="1" spans="1:6">
      <c r="B8" s="3" t="s">
        <v>56</v>
      </c>
      <c r="C8" s="2" t="s">
        <v>57</v>
      </c>
      <c r="D8" s="2" t="s">
        <v>58</v>
      </c>
      <c r="E8" s="2" t="s">
        <v>34</v>
      </c>
    </row>
    <row r="9" customHeight="1" spans="1:6">
      <c r="B9" s="3">
        <v>46078</v>
      </c>
      <c r="C9" s="3">
        <v>46234</v>
      </c>
      <c r="D9" s="2">
        <f>C9-B9</f>
        <v>156</v>
      </c>
      <c r="E9" s="5">
        <f>A5*D9*E5</f>
        <v>23506.8493150685</v>
      </c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第四批</vt:lpstr>
      <vt:lpstr>Sheet1</vt:lpstr>
      <vt:lpstr>诊所租金返还核算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绿色军营</cp:lastModifiedBy>
  <dcterms:created xsi:type="dcterms:W3CDTF">2024-11-25T11:03:00Z</dcterms:created>
  <dcterms:modified xsi:type="dcterms:W3CDTF">2026-06-03T03:34:43Z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3B1CC315B1764CFFA440E041E9138494_11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