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07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<sst xmlns="http://schemas.openxmlformats.org/spreadsheetml/2006/main" count="76" uniqueCount="64">
  <si>
    <r>
      <rPr>
        <b/>
        <sz val="22"/>
        <rFont val="宋体"/>
        <charset val="134"/>
      </rPr>
      <t>霍尔果斯创暄能源科技有限责任公司2026年2月社保表</t>
    </r>
    <r>
      <rPr>
        <b/>
        <sz val="9"/>
        <rFont val="宋体"/>
        <charset val="134"/>
      </rPr>
      <t>（编号：65405387801）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</si>
  <si>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</si>
  <si>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</si>
  <si>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</si>
  <si>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</si>
  <si>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</si>
  <si>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</si>
  <si>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</si>
  <si>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</si>
  <si>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</si>
  <si>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</si>
  <si>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</si>
  <si>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</si>
  <si>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</si>
  <si>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</si>
  <si>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</si>
  <si>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</si>
  <si>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</si>
  <si>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</si>
  <si>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</si>
  <si>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</si>
  <si>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企业8.5%</t>
  </si>
  <si>
    <t>个人2%</t>
  </si>
  <si>
    <t>个人0.2%</t>
  </si>
  <si>
    <t>企业</t>
  </si>
  <si>
    <t>个人</t>
  </si>
  <si>
    <t>650103199309280618</t>
  </si>
  <si>
    <t>任霄</t>
  </si>
  <si>
    <t>人力</t>
  </si>
  <si>
    <t>股份</t>
  </si>
  <si>
    <t>652322199209034518</t>
  </si>
  <si>
    <t>贾唐迪</t>
  </si>
  <si>
    <t>650110893234</t>
  </si>
  <si>
    <t>622224199706154029</t>
  </si>
  <si>
    <t>张娜</t>
  </si>
  <si>
    <t>会计</t>
  </si>
  <si>
    <t>库尔勒分</t>
  </si>
  <si>
    <t>652936946833</t>
  </si>
  <si>
    <t>652901197711200456</t>
  </si>
  <si>
    <t>张健</t>
  </si>
  <si>
    <t>能源事业</t>
  </si>
  <si>
    <t>新疆鸿昌能源公司</t>
  </si>
  <si>
    <t>652938965380</t>
  </si>
  <si>
    <t>652924198205050044</t>
  </si>
  <si>
    <t>周春艳</t>
  </si>
  <si>
    <t>652939161538</t>
  </si>
  <si>
    <t>41102419950914551X</t>
  </si>
  <si>
    <t>于盼辉</t>
  </si>
  <si>
    <t>652938977471</t>
  </si>
  <si>
    <t>652901199404136916</t>
  </si>
  <si>
    <t>邓鑫雯</t>
  </si>
  <si>
    <t>6501100349882</t>
  </si>
  <si>
    <t>652325199909194028</t>
  </si>
  <si>
    <t>薛双双</t>
  </si>
  <si>
    <t>财务部</t>
  </si>
  <si>
    <t>元盛</t>
  </si>
  <si>
    <t>6528102216697</t>
  </si>
  <si>
    <t>411326199005105513</t>
  </si>
  <si>
    <t>郭洋</t>
  </si>
  <si>
    <t>九重天</t>
  </si>
  <si>
    <t>6528100824517</t>
  </si>
  <si>
    <t>652722198211270736</t>
  </si>
  <si>
    <t>胡志江</t>
  </si>
  <si>
    <t>小计10人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</si>
</sst>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8"/>
      <name val="宋体"/>
      <charset val="0"/>
    </font>
    <font>
      <sz val="9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sz val="11"/>
      <color theme="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10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/>
    <xf numFmtId="0" fontId="0" fillId="0" borderId="4" xfId="0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4" fillId="4" borderId="4" xfId="0" applyNumberFormat="1" applyFont="1" applyFill="1" applyBorder="1" applyAlignment="1"/>
    <xf numFmtId="0" fontId="4" fillId="4" borderId="4" xfId="0" applyNumberFormat="1" applyFont="1" applyFill="1" applyBorder="1" applyAlignment="1"/>
    <xf numFmtId="176" fontId="4" fillId="4" borderId="4" xfId="0" applyNumberFormat="1" applyFont="1" applyFill="1" applyBorder="1" applyAlignment="1"/>
    <xf numFmtId="0" fontId="1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 quotePrefix="1">
      <alignment horizontal="center"/>
    </xf>
    <xf numFmtId="0" fontId="11" fillId="3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topLeftCell="B1" workbookViewId="0">
      <selection activeCell="I5" sqref="I5"/>
    </sheetView>
  </sheetViews>
  <sheetFormatPr defaultColWidth="8" defaultRowHeight="12.4"/>
  <cols>
    <col min="1" max="1" width="3.5045045045045" style="1" customWidth="1"/>
    <col min="2" max="2" width="10.981981981982" style="5" customWidth="1"/>
    <col min="3" max="3" width="15.8738738738739" style="6" customWidth="1"/>
    <col min="4" max="4" width="7.44144144144144" style="1" customWidth="1"/>
    <col min="5" max="5" width="9" style="1" customWidth="1"/>
    <col min="6" max="6" width="10.7027027027027" style="1" customWidth="1"/>
    <col min="7" max="7" width="10.8468468468468" style="1" customWidth="1"/>
    <col min="8" max="8" width="10.0630630630631" style="1" customWidth="1"/>
    <col min="9" max="10" width="8.66666666666667" style="1"/>
    <col min="11" max="11" width="10.981981981982" style="1" customWidth="1"/>
    <col min="12" max="12" width="11.7747747747748" style="1" customWidth="1"/>
    <col min="13" max="13" width="10.4504504504505" style="1" customWidth="1"/>
    <col min="14" max="14" width="9.54054054054054" style="1" customWidth="1"/>
    <col min="15" max="15" width="10.5495495495495" style="1" customWidth="1"/>
    <col min="16" max="16" width="8.75675675675676" style="1" customWidth="1"/>
    <col min="17" max="17" width="10.6666666666667" style="1" customWidth="1"/>
    <col min="18" max="18" width="10.7837837837838" style="1" customWidth="1"/>
    <col min="19" max="19" width="10.6306306306306" style="1" customWidth="1"/>
    <col min="20" max="20" width="10.4594594594595" style="5" customWidth="1"/>
    <col min="21" max="21" width="18.3333333333333" style="5" customWidth="1"/>
    <col min="22" max="16384" width="8" style="1"/>
  </cols>
  <sheetData>
    <row r="1" s="1" customFormat="1" ht="27.85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6" t="s">
        <v>14</v>
      </c>
      <c r="U2" s="17" t="s">
        <v>15</v>
      </c>
    </row>
    <row r="3" s="1" customFormat="1" ht="15" customHeight="1" spans="1:21">
      <c r="A3" s="18"/>
      <c r="B3" s="19"/>
      <c r="C3" s="20"/>
      <c r="D3" s="19"/>
      <c r="E3" s="19"/>
      <c r="F3" s="21"/>
      <c r="G3" s="22" t="s">
        <v>16</v>
      </c>
      <c r="H3" s="22" t="s">
        <v>17</v>
      </c>
      <c r="I3" s="22" t="s">
        <v>18</v>
      </c>
      <c r="J3" s="22" t="s">
        <v>19</v>
      </c>
      <c r="K3" s="23" t="s">
        <v>20</v>
      </c>
      <c r="L3" s="24"/>
      <c r="M3" s="22" t="s">
        <v>21</v>
      </c>
      <c r="N3" s="22" t="s">
        <v>22</v>
      </c>
      <c r="O3" s="22" t="s">
        <v>23</v>
      </c>
      <c r="P3" s="23" t="s">
        <v>20</v>
      </c>
      <c r="Q3" s="25" t="s">
        <v>24</v>
      </c>
      <c r="R3" s="25" t="s">
        <v>25</v>
      </c>
      <c r="S3" s="25" t="s">
        <v>13</v>
      </c>
      <c r="T3" s="26"/>
      <c r="U3" s="27"/>
    </row>
    <row r="4" s="2" customFormat="1" ht="17" customHeight="1" spans="1:21">
      <c r="A4" s="28">
        <v>1</v>
      </c>
      <c r="B4" s="29">
        <v>6508507313</v>
      </c>
      <c r="C4" s="48" t="s">
        <v>26</v>
      </c>
      <c r="D4" s="30" t="s">
        <v>27</v>
      </c>
      <c r="E4" s="31" t="s">
        <v>28</v>
      </c>
      <c r="F4" s="32">
        <v>5069</v>
      </c>
      <c r="G4" s="33">
        <f>ROUND(F4*0.16,2)</f>
        <v>811.04</v>
      </c>
      <c r="H4" s="33">
        <f>ROUND(F4*0.08,2)</f>
        <v>405.52</v>
      </c>
      <c r="I4" s="33">
        <f>ROUND(F4*0.005,2)</f>
        <v>25.35</v>
      </c>
      <c r="J4" s="33">
        <f>ROUND(F4*0.005,2)</f>
        <v>25.35</v>
      </c>
      <c r="K4" s="33">
        <f t="shared" ref="K4:K10" si="0">ROUND(F4*0.2%,2)</f>
        <v>10.14</v>
      </c>
      <c r="L4" s="34">
        <v>5069</v>
      </c>
      <c r="M4" s="33">
        <f>ROUND(L4*0.085,2)</f>
        <v>430.87</v>
      </c>
      <c r="N4" s="33">
        <f>ROUND(L4*2%,2)</f>
        <v>101.38</v>
      </c>
      <c r="O4" s="33">
        <v>10</v>
      </c>
      <c r="P4" s="33">
        <v>10</v>
      </c>
      <c r="Q4" s="35">
        <f t="shared" ref="Q4:Q6" si="1">P4+M4+K4+I4+G4</f>
        <v>1287.4</v>
      </c>
      <c r="R4" s="35">
        <f t="shared" ref="R4:R6" si="2">O4+N4+J4+H4</f>
        <v>542.25</v>
      </c>
      <c r="S4" s="35">
        <f>Q4+R4</f>
        <v>1829.65</v>
      </c>
      <c r="T4" s="36"/>
      <c r="U4" s="37" t="s">
        <v>29</v>
      </c>
    </row>
    <row r="5" s="3" customFormat="1" ht="17" customHeight="1" spans="1:21">
      <c r="A5" s="38">
        <v>2</v>
      </c>
      <c r="B5" s="29">
        <v>6508114886</v>
      </c>
      <c r="C5" s="48" t="s">
        <v>30</v>
      </c>
      <c r="D5" s="30" t="s">
        <v>31</v>
      </c>
      <c r="E5" s="39" t="s">
        <v>28</v>
      </c>
      <c r="F5" s="32">
        <v>5069</v>
      </c>
      <c r="G5" s="33">
        <f>ROUND(F5*0.16,2)</f>
        <v>811.04</v>
      </c>
      <c r="H5" s="33">
        <f>ROUND(F5*0.08,2)</f>
        <v>405.52</v>
      </c>
      <c r="I5" s="33">
        <f>ROUND(F5*0.005,2)</f>
        <v>25.35</v>
      </c>
      <c r="J5" s="33">
        <f>ROUND(F5*0.005,2)</f>
        <v>25.35</v>
      </c>
      <c r="K5" s="33">
        <f t="shared" si="0"/>
        <v>10.14</v>
      </c>
      <c r="L5" s="34">
        <v>5069</v>
      </c>
      <c r="M5" s="33">
        <f>ROUND(L5*0.085,2)</f>
        <v>430.87</v>
      </c>
      <c r="N5" s="33">
        <f>ROUND(L5*0.02,2)</f>
        <v>101.38</v>
      </c>
      <c r="O5" s="33">
        <v>10</v>
      </c>
      <c r="P5" s="33">
        <v>10</v>
      </c>
      <c r="Q5" s="35">
        <f t="shared" si="1"/>
        <v>1287.4</v>
      </c>
      <c r="R5" s="35">
        <f t="shared" si="2"/>
        <v>542.25</v>
      </c>
      <c r="S5" s="35">
        <f>Q5+R5</f>
        <v>1829.65</v>
      </c>
      <c r="T5" s="36"/>
      <c r="U5" s="37" t="s">
        <v>29</v>
      </c>
    </row>
    <row r="6" s="3" customFormat="1" ht="17" customHeight="1" spans="1:21">
      <c r="A6" s="28">
        <v>3</v>
      </c>
      <c r="B6" s="49" t="s">
        <v>32</v>
      </c>
      <c r="C6" s="41" t="s">
        <v>33</v>
      </c>
      <c r="D6" s="30" t="s">
        <v>34</v>
      </c>
      <c r="E6" s="39" t="s">
        <v>35</v>
      </c>
      <c r="F6" s="32">
        <v>5069</v>
      </c>
      <c r="G6" s="33">
        <f>ROUND(F6*0.16,2)</f>
        <v>811.04</v>
      </c>
      <c r="H6" s="33">
        <f>ROUND(F6*0.08,2)</f>
        <v>405.52</v>
      </c>
      <c r="I6" s="33">
        <f>ROUND(F6*0.005,2)</f>
        <v>25.35</v>
      </c>
      <c r="J6" s="33">
        <f>ROUND(F6*0.005,2)</f>
        <v>25.35</v>
      </c>
      <c r="K6" s="33">
        <f t="shared" si="0"/>
        <v>10.14</v>
      </c>
      <c r="L6" s="34">
        <v>5069</v>
      </c>
      <c r="M6" s="33">
        <f>ROUND(L6*0.085,2)</f>
        <v>430.87</v>
      </c>
      <c r="N6" s="33">
        <f>ROUND(L6*0.02,2)</f>
        <v>101.38</v>
      </c>
      <c r="O6" s="33">
        <v>10</v>
      </c>
      <c r="P6" s="33">
        <v>10</v>
      </c>
      <c r="Q6" s="35">
        <f t="shared" si="1"/>
        <v>1287.4</v>
      </c>
      <c r="R6" s="35">
        <f t="shared" si="2"/>
        <v>542.25</v>
      </c>
      <c r="S6" s="35">
        <f>Q6+R6</f>
        <v>1829.65</v>
      </c>
      <c r="T6" s="36"/>
      <c r="U6" s="37" t="s">
        <v>36</v>
      </c>
    </row>
    <row r="7" s="4" customFormat="1" ht="18" customHeight="1" spans="1:21">
      <c r="A7" s="28">
        <v>4</v>
      </c>
      <c r="B7" s="48" t="s">
        <v>37</v>
      </c>
      <c r="C7" s="48" t="s">
        <v>38</v>
      </c>
      <c r="D7" s="30" t="s">
        <v>39</v>
      </c>
      <c r="E7" s="31" t="s">
        <v>40</v>
      </c>
      <c r="F7" s="32">
        <v>5069</v>
      </c>
      <c r="G7" s="33">
        <f t="shared" ref="G7:G13" si="3">ROUND(F7*0.16,2)</f>
        <v>811.04</v>
      </c>
      <c r="H7" s="33">
        <f t="shared" ref="H7:H13" si="4">ROUND(F7*0.08,2)</f>
        <v>405.52</v>
      </c>
      <c r="I7" s="33">
        <f t="shared" ref="I7:I13" si="5">ROUND(F7*0.005,2)</f>
        <v>25.35</v>
      </c>
      <c r="J7" s="33">
        <f t="shared" ref="J7:J13" si="6">ROUND(F7*0.005,2)</f>
        <v>25.35</v>
      </c>
      <c r="K7" s="33">
        <f t="shared" si="0"/>
        <v>10.14</v>
      </c>
      <c r="L7" s="34">
        <v>5069</v>
      </c>
      <c r="M7" s="33">
        <f t="shared" ref="M7:M13" si="7">ROUND(L7*0.085,2)</f>
        <v>430.87</v>
      </c>
      <c r="N7" s="42">
        <f t="shared" ref="N7:N13" si="8">ROUND(L7*0.02,2)</f>
        <v>101.38</v>
      </c>
      <c r="O7" s="33">
        <v>10</v>
      </c>
      <c r="P7" s="33">
        <v>10</v>
      </c>
      <c r="Q7" s="35">
        <f>G7+I7+K7+M7+O7</f>
        <v>1287.4</v>
      </c>
      <c r="R7" s="35">
        <f>H7+J7+N7+P7</f>
        <v>542.25</v>
      </c>
      <c r="S7" s="35">
        <f t="shared" ref="S7:S13" si="9">Q7+R7</f>
        <v>1829.65</v>
      </c>
      <c r="T7" s="36"/>
      <c r="U7" s="37" t="s">
        <v>41</v>
      </c>
    </row>
    <row r="8" s="4" customFormat="1" ht="18" customHeight="1" spans="1:21">
      <c r="A8" s="38">
        <v>5</v>
      </c>
      <c r="B8" s="48" t="s">
        <v>42</v>
      </c>
      <c r="C8" s="48" t="s">
        <v>43</v>
      </c>
      <c r="D8" s="30" t="s">
        <v>44</v>
      </c>
      <c r="E8" s="31" t="s">
        <v>40</v>
      </c>
      <c r="F8" s="32">
        <v>5069</v>
      </c>
      <c r="G8" s="33">
        <f t="shared" si="3"/>
        <v>811.04</v>
      </c>
      <c r="H8" s="33">
        <f t="shared" si="4"/>
        <v>405.52</v>
      </c>
      <c r="I8" s="33">
        <f t="shared" si="5"/>
        <v>25.35</v>
      </c>
      <c r="J8" s="33">
        <f t="shared" si="6"/>
        <v>25.35</v>
      </c>
      <c r="K8" s="33">
        <f t="shared" si="0"/>
        <v>10.14</v>
      </c>
      <c r="L8" s="34">
        <v>5069</v>
      </c>
      <c r="M8" s="33">
        <f t="shared" si="7"/>
        <v>430.87</v>
      </c>
      <c r="N8" s="42">
        <f t="shared" si="8"/>
        <v>101.38</v>
      </c>
      <c r="O8" s="33">
        <v>10</v>
      </c>
      <c r="P8" s="33">
        <v>10</v>
      </c>
      <c r="Q8" s="35">
        <f>G8+I8+K8+M8+O8</f>
        <v>1287.4</v>
      </c>
      <c r="R8" s="35">
        <f>H8+J8+N8+P8</f>
        <v>542.25</v>
      </c>
      <c r="S8" s="35">
        <f t="shared" si="9"/>
        <v>1829.65</v>
      </c>
      <c r="T8" s="36"/>
      <c r="U8" s="37" t="s">
        <v>41</v>
      </c>
    </row>
    <row r="9" s="4" customFormat="1" ht="18" customHeight="1" spans="1:21">
      <c r="A9" s="28">
        <v>6</v>
      </c>
      <c r="B9" s="48" t="s">
        <v>45</v>
      </c>
      <c r="C9" s="29" t="s">
        <v>46</v>
      </c>
      <c r="D9" s="30" t="s">
        <v>47</v>
      </c>
      <c r="E9" s="31" t="s">
        <v>40</v>
      </c>
      <c r="F9" s="32">
        <v>5069</v>
      </c>
      <c r="G9" s="33">
        <f t="shared" si="3"/>
        <v>811.04</v>
      </c>
      <c r="H9" s="33">
        <f t="shared" si="4"/>
        <v>405.52</v>
      </c>
      <c r="I9" s="33">
        <f t="shared" si="5"/>
        <v>25.35</v>
      </c>
      <c r="J9" s="33">
        <f t="shared" si="6"/>
        <v>25.35</v>
      </c>
      <c r="K9" s="33">
        <f t="shared" si="0"/>
        <v>10.14</v>
      </c>
      <c r="L9" s="34">
        <v>5069</v>
      </c>
      <c r="M9" s="33">
        <f t="shared" si="7"/>
        <v>430.87</v>
      </c>
      <c r="N9" s="42">
        <f t="shared" si="8"/>
        <v>101.38</v>
      </c>
      <c r="O9" s="33">
        <v>10</v>
      </c>
      <c r="P9" s="33">
        <v>10</v>
      </c>
      <c r="Q9" s="35">
        <f>G9+I9+K9+M9+O9</f>
        <v>1287.4</v>
      </c>
      <c r="R9" s="35">
        <f>H9+J9+N9+P9</f>
        <v>542.25</v>
      </c>
      <c r="S9" s="35">
        <f t="shared" si="9"/>
        <v>1829.65</v>
      </c>
      <c r="T9" s="36"/>
      <c r="U9" s="37" t="s">
        <v>41</v>
      </c>
    </row>
    <row r="10" s="4" customFormat="1" ht="18" customHeight="1" spans="1:21">
      <c r="A10" s="38">
        <v>7</v>
      </c>
      <c r="B10" s="48" t="s">
        <v>48</v>
      </c>
      <c r="C10" s="48" t="s">
        <v>49</v>
      </c>
      <c r="D10" s="30" t="s">
        <v>50</v>
      </c>
      <c r="E10" s="31" t="s">
        <v>40</v>
      </c>
      <c r="F10" s="32">
        <v>5069</v>
      </c>
      <c r="G10" s="33">
        <f t="shared" si="3"/>
        <v>811.04</v>
      </c>
      <c r="H10" s="33">
        <f t="shared" si="4"/>
        <v>405.52</v>
      </c>
      <c r="I10" s="33">
        <f t="shared" si="5"/>
        <v>25.35</v>
      </c>
      <c r="J10" s="33">
        <f t="shared" si="6"/>
        <v>25.35</v>
      </c>
      <c r="K10" s="33">
        <f t="shared" si="0"/>
        <v>10.14</v>
      </c>
      <c r="L10" s="34">
        <v>5069</v>
      </c>
      <c r="M10" s="33">
        <f t="shared" si="7"/>
        <v>430.87</v>
      </c>
      <c r="N10" s="42">
        <f t="shared" si="8"/>
        <v>101.38</v>
      </c>
      <c r="O10" s="33">
        <v>10</v>
      </c>
      <c r="P10" s="33">
        <v>10</v>
      </c>
      <c r="Q10" s="35">
        <f>G10+I10+K10+M10+O10</f>
        <v>1287.4</v>
      </c>
      <c r="R10" s="35">
        <f>H10+J10+N10+P10</f>
        <v>542.25</v>
      </c>
      <c r="S10" s="35">
        <f t="shared" si="9"/>
        <v>1829.65</v>
      </c>
      <c r="T10" s="36"/>
      <c r="U10" s="37" t="s">
        <v>41</v>
      </c>
    </row>
    <row r="11" s="1" customFormat="1" ht="20" customHeight="1" spans="1:21">
      <c r="A11" s="28">
        <v>8</v>
      </c>
      <c r="B11" s="48" t="s">
        <v>51</v>
      </c>
      <c r="C11" s="48" t="s">
        <v>52</v>
      </c>
      <c r="D11" s="30" t="s">
        <v>53</v>
      </c>
      <c r="E11" s="31" t="s">
        <v>54</v>
      </c>
      <c r="F11" s="32">
        <v>5069</v>
      </c>
      <c r="G11" s="33">
        <f t="shared" si="3"/>
        <v>811.04</v>
      </c>
      <c r="H11" s="33">
        <f t="shared" si="4"/>
        <v>405.52</v>
      </c>
      <c r="I11" s="33">
        <f t="shared" si="5"/>
        <v>25.35</v>
      </c>
      <c r="J11" s="33">
        <f t="shared" si="6"/>
        <v>25.35</v>
      </c>
      <c r="K11" s="33">
        <f t="shared" ref="K11:K13" si="10">F11*0.2%</f>
        <v>10.138</v>
      </c>
      <c r="L11" s="34">
        <v>5069</v>
      </c>
      <c r="M11" s="33">
        <f t="shared" si="7"/>
        <v>430.87</v>
      </c>
      <c r="N11" s="33">
        <f t="shared" si="8"/>
        <v>101.38</v>
      </c>
      <c r="O11" s="33">
        <v>10</v>
      </c>
      <c r="P11" s="33">
        <v>10</v>
      </c>
      <c r="Q11" s="35">
        <f t="shared" ref="Q11:Q13" si="11">P11+M11+K11+I11+G11</f>
        <v>1287.398</v>
      </c>
      <c r="R11" s="35">
        <f t="shared" ref="R11:R13" si="12">O11+N11+J11+H11</f>
        <v>542.25</v>
      </c>
      <c r="S11" s="35">
        <f t="shared" si="9"/>
        <v>1829.648</v>
      </c>
      <c r="T11" s="36"/>
      <c r="U11" s="37" t="s">
        <v>55</v>
      </c>
    </row>
    <row r="12" s="2" customFormat="1" ht="14.1" spans="1:21">
      <c r="A12" s="38">
        <v>9</v>
      </c>
      <c r="B12" s="48" t="s">
        <v>56</v>
      </c>
      <c r="C12" s="48" t="s">
        <v>57</v>
      </c>
      <c r="D12" s="30" t="s">
        <v>58</v>
      </c>
      <c r="E12" s="31" t="s">
        <v>59</v>
      </c>
      <c r="F12" s="32">
        <v>5069</v>
      </c>
      <c r="G12" s="33">
        <f t="shared" si="3"/>
        <v>811.04</v>
      </c>
      <c r="H12" s="33">
        <f t="shared" si="4"/>
        <v>405.52</v>
      </c>
      <c r="I12" s="33">
        <f t="shared" si="5"/>
        <v>25.35</v>
      </c>
      <c r="J12" s="33">
        <f t="shared" si="6"/>
        <v>25.35</v>
      </c>
      <c r="K12" s="33">
        <f t="shared" si="10"/>
        <v>10.138</v>
      </c>
      <c r="L12" s="34">
        <v>5069</v>
      </c>
      <c r="M12" s="33">
        <f t="shared" si="7"/>
        <v>430.87</v>
      </c>
      <c r="N12" s="33">
        <f t="shared" si="8"/>
        <v>101.38</v>
      </c>
      <c r="O12" s="33">
        <v>10</v>
      </c>
      <c r="P12" s="33">
        <v>10</v>
      </c>
      <c r="Q12" s="35">
        <f t="shared" si="11"/>
        <v>1287.398</v>
      </c>
      <c r="R12" s="35">
        <f t="shared" si="12"/>
        <v>542.25</v>
      </c>
      <c r="S12" s="35">
        <f t="shared" si="9"/>
        <v>1829.648</v>
      </c>
      <c r="T12" s="36"/>
      <c r="U12" s="43"/>
    </row>
    <row r="13" s="2" customFormat="1" ht="14.1" spans="1:21">
      <c r="A13" s="28">
        <v>10</v>
      </c>
      <c r="B13" s="48" t="s">
        <v>60</v>
      </c>
      <c r="C13" s="48" t="s">
        <v>61</v>
      </c>
      <c r="D13" s="30" t="s">
        <v>62</v>
      </c>
      <c r="E13" s="31" t="s">
        <v>59</v>
      </c>
      <c r="F13" s="32">
        <v>5069</v>
      </c>
      <c r="G13" s="33">
        <f t="shared" si="3"/>
        <v>811.04</v>
      </c>
      <c r="H13" s="33">
        <f t="shared" si="4"/>
        <v>405.52</v>
      </c>
      <c r="I13" s="33">
        <f t="shared" si="5"/>
        <v>25.35</v>
      </c>
      <c r="J13" s="33">
        <f t="shared" si="6"/>
        <v>25.35</v>
      </c>
      <c r="K13" s="33">
        <f t="shared" si="10"/>
        <v>10.138</v>
      </c>
      <c r="L13" s="34">
        <v>5069</v>
      </c>
      <c r="M13" s="33">
        <f t="shared" si="7"/>
        <v>430.87</v>
      </c>
      <c r="N13" s="33">
        <f t="shared" si="8"/>
        <v>101.38</v>
      </c>
      <c r="O13" s="33">
        <v>10</v>
      </c>
      <c r="P13" s="33">
        <v>10</v>
      </c>
      <c r="Q13" s="35">
        <f t="shared" si="11"/>
        <v>1287.398</v>
      </c>
      <c r="R13" s="35">
        <f t="shared" si="12"/>
        <v>542.25</v>
      </c>
      <c r="S13" s="35">
        <f t="shared" si="9"/>
        <v>1829.648</v>
      </c>
      <c r="T13" s="36"/>
      <c r="U13" s="37"/>
    </row>
    <row r="14" s="1" customFormat="1" ht="20" customHeight="1" spans="1:21">
      <c r="A14" s="44"/>
      <c r="B14" s="44" t="s">
        <v>63</v>
      </c>
      <c r="C14" s="45"/>
      <c r="D14" s="44"/>
      <c r="E14" s="45"/>
      <c r="F14" s="46">
        <f t="shared" ref="F14:S14" si="13">SUM(F4:F13)</f>
        <v>50690</v>
      </c>
      <c r="G14" s="46">
        <f t="shared" si="13"/>
        <v>8110.4</v>
      </c>
      <c r="H14" s="46">
        <f t="shared" si="13"/>
        <v>4055.2</v>
      </c>
      <c r="I14" s="46">
        <f t="shared" si="13"/>
        <v>253.5</v>
      </c>
      <c r="J14" s="46">
        <f t="shared" si="13"/>
        <v>253.5</v>
      </c>
      <c r="K14" s="46">
        <f t="shared" si="13"/>
        <v>101.394</v>
      </c>
      <c r="L14" s="46">
        <f t="shared" si="13"/>
        <v>50690</v>
      </c>
      <c r="M14" s="46">
        <f t="shared" si="13"/>
        <v>4308.7</v>
      </c>
      <c r="N14" s="46">
        <f t="shared" si="13"/>
        <v>1013.8</v>
      </c>
      <c r="O14" s="46">
        <f t="shared" si="13"/>
        <v>100</v>
      </c>
      <c r="P14" s="46">
        <f t="shared" si="13"/>
        <v>100</v>
      </c>
      <c r="Q14" s="46">
        <f t="shared" si="13"/>
        <v>12873.994</v>
      </c>
      <c r="R14" s="46">
        <f t="shared" si="13"/>
        <v>5422.5</v>
      </c>
      <c r="S14" s="46">
        <f t="shared" si="13"/>
        <v>18296.494</v>
      </c>
      <c r="T14" s="47"/>
      <c r="U14" s="47"/>
    </row>
  </sheetData>
  <mergeCells count="14">
    <mergeCell ref="A1:U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  <mergeCell ref="T2:T3"/>
    <mergeCell ref="U2:U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WPS_1592284843</cp:lastModifiedBy>
  <dcterms:created xsi:type="dcterms:W3CDTF">2026-02-05T09:07:00Z</dcterms:created>
  <dcterms:modified xsi:type="dcterms:W3CDTF">2026-03-03T09:46:00Z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69BFC648718B42F091BB3497BD4AE399_11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