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3065" activeTab="2"/>
  </bookViews>
  <sheets>
    <sheet name="长期待摊费用-开办费分摊台账" sheetId="3" r:id="rId1"/>
    <sheet name="长期待摊费用-其他费用分摊台账（装修费用）" sheetId="5" r:id="rId2"/>
    <sheet name="待摊费用-分摊明细" sheetId="9" r:id="rId3"/>
    <sheet name="预提费用" sheetId="6" r:id="rId4"/>
    <sheet name="固定资产清单" sheetId="7" r:id="rId5"/>
    <sheet name="低值易耗品" sheetId="16" r:id="rId6"/>
    <sheet name="清洁用品" sheetId="17" r:id="rId7"/>
    <sheet name="客用品" sheetId="18" r:id="rId8"/>
    <sheet name="纸质用品" sheetId="19" r:id="rId9"/>
    <sheet name="Sheet1" sheetId="20" r:id="rId10"/>
    <sheet name="Sheet2" sheetId="21" r:id="rId11"/>
  </sheets>
  <definedNames>
    <definedName name="_xlnm._FilterDatabase" localSheetId="0" hidden="1">'长期待摊费用-开办费分摊台账'!$A$3:$F$36</definedName>
    <definedName name="_xlnm._FilterDatabase" localSheetId="1" hidden="1">'长期待摊费用-其他费用分摊台账（装修费用）'!$A$3:$E$13</definedName>
    <definedName name="_xlnm._FilterDatabase" localSheetId="2" hidden="1">'待摊费用-分摊明细'!$A$3:$E$11</definedName>
    <definedName name="_xlnm._FilterDatabase" localSheetId="5" hidden="1">低值易耗品!$A$2:$H$81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<sst xmlns="http://schemas.openxmlformats.org/spreadsheetml/2006/main" count="832" uniqueCount="287">
  <si>
    <t>悦堂酒店长期待摊费用-开办费分摊明细表</t>
  </si>
  <si>
    <t>分摊期数</t>
  </si>
  <si>
    <t>日期</t>
  </si>
  <si>
    <t>凭证字</t>
  </si>
  <si>
    <t>凭证号</t>
  </si>
  <si>
    <t>摘要</t>
  </si>
  <si>
    <t>借方金额</t>
  </si>
  <si>
    <t>分类</t>
  </si>
  <si>
    <t>合计</t>
  </si>
  <si>
    <t>记</t>
  </si>
  <si>
    <t>管丽萍报销刻章费用</t>
  </si>
  <si>
    <t>办公费</t>
  </si>
  <si>
    <t>收悦堂酒店巴州建筑工程施工图审查咨询有限公司审图费发票</t>
  </si>
  <si>
    <t>审图费</t>
  </si>
  <si>
    <t>计提缴纳4月社保</t>
  </si>
  <si>
    <t>社保</t>
  </si>
  <si>
    <t>余婷婷报销差旅费</t>
  </si>
  <si>
    <t>差旅费</t>
  </si>
  <si>
    <t>悦棠酒店管理系统软件费发票</t>
  </si>
  <si>
    <t>酒管系统费用</t>
  </si>
  <si>
    <t>支付悦棠酒店图纸审查费发票到</t>
  </si>
  <si>
    <t>计提4月员工工资</t>
  </si>
  <si>
    <t>工资</t>
  </si>
  <si>
    <t>计提缴纳5月社保</t>
  </si>
  <si>
    <t>悦棠酒店电话费发票到</t>
  </si>
  <si>
    <t>电话费</t>
  </si>
  <si>
    <t>悦棠酒店特种行业办证物资采购（旅馆业系统）</t>
  </si>
  <si>
    <t>公安系统费用</t>
  </si>
  <si>
    <t>预提5月员工工资</t>
  </si>
  <si>
    <t>5月工资</t>
  </si>
  <si>
    <t>以上开办费摊销年限拟定为2年</t>
  </si>
  <si>
    <t>分摊后余额：</t>
  </si>
  <si>
    <t>长期待摊费用-其他费用分摊明细表</t>
  </si>
  <si>
    <t>分摊期数(按租赁合同期限进行分摊）</t>
  </si>
  <si>
    <t>开业</t>
  </si>
  <si>
    <t>好绿筑科技集团股份公司轻质隔墙材料采购款发票</t>
  </si>
  <si>
    <t>新疆精诚所至装饰工程有限责任公司地暖安装工程款发票</t>
  </si>
  <si>
    <t>悦棠酒店消防改造及室内装修工程款发票到</t>
  </si>
  <si>
    <t>悦棠酒店新疆喜骏晟泓建筑工程有限公司管道改造工程款发票到</t>
  </si>
  <si>
    <t>悦棠酒店消防改造工程款发票到-新疆建邦消防工程有限公司</t>
  </si>
  <si>
    <t>悦棠酒店轻质隔墙安装劳务款-新疆众合邦达建筑劳务有限公司</t>
  </si>
  <si>
    <t>新疆匠之初装饰设计工程有限公司设计费发票</t>
  </si>
  <si>
    <t>以上长期待摊销年限拟定为8年</t>
  </si>
  <si>
    <t>待摊费用（工作服）分摊明细表</t>
  </si>
  <si>
    <t>工装分摊期数</t>
  </si>
  <si>
    <t>购买酒店人员工作服发票到（店长、销售各1套、工程部1套、客房服务人员3套）核销借款</t>
  </si>
  <si>
    <t>购买酒店人员工作服发票到核销借款</t>
  </si>
  <si>
    <t>酒店店员工作服摊销年限拟定为1年</t>
  </si>
  <si>
    <t>待摊费用（保险）分摊明细表</t>
  </si>
  <si>
    <t>保险分摊期数</t>
  </si>
  <si>
    <t>悦棠酒店购买保险费用</t>
  </si>
  <si>
    <t>预提费用明细</t>
  </si>
  <si>
    <t>序号</t>
  </si>
  <si>
    <t>费用科目</t>
  </si>
  <si>
    <t>1、</t>
  </si>
  <si>
    <t>布草清洗费</t>
  </si>
  <si>
    <t>2、</t>
  </si>
  <si>
    <t>平台服务费（返佣）</t>
  </si>
  <si>
    <t>3、</t>
  </si>
  <si>
    <t>物业费</t>
  </si>
  <si>
    <t>4、</t>
  </si>
  <si>
    <t>水费</t>
  </si>
  <si>
    <t>5、</t>
  </si>
  <si>
    <t>电费</t>
  </si>
  <si>
    <t>6、</t>
  </si>
  <si>
    <t>员工餐</t>
  </si>
  <si>
    <t>7、</t>
  </si>
  <si>
    <t>税金</t>
  </si>
  <si>
    <t>8、</t>
  </si>
  <si>
    <t>租车位费</t>
  </si>
  <si>
    <t>9、</t>
  </si>
  <si>
    <t>房屋租赁费</t>
  </si>
  <si>
    <t>10、</t>
  </si>
  <si>
    <t>工资、社保</t>
  </si>
  <si>
    <t>11、</t>
  </si>
  <si>
    <t>网络电视费</t>
  </si>
  <si>
    <t>955按月交</t>
  </si>
  <si>
    <t>12、</t>
  </si>
  <si>
    <t>暖气费</t>
  </si>
  <si>
    <t>以上费用每月按需计提</t>
  </si>
  <si>
    <t>货主组织</t>
  </si>
  <si>
    <t>卡片来源</t>
  </si>
  <si>
    <t>资产类别</t>
  </si>
  <si>
    <t>资产名称</t>
  </si>
  <si>
    <t>计量单位</t>
  </si>
  <si>
    <t>资产数量</t>
  </si>
  <si>
    <t>固定资产原值</t>
  </si>
  <si>
    <t>预计使用期限</t>
  </si>
  <si>
    <t>单价</t>
  </si>
  <si>
    <t>库尔勒悦棠酒店有限公司</t>
  </si>
  <si>
    <t>手工建卡</t>
  </si>
  <si>
    <t>电子设备</t>
  </si>
  <si>
    <t>海信平板电视</t>
  </si>
  <si>
    <t>台</t>
  </si>
  <si>
    <t>其他设备</t>
  </si>
  <si>
    <t>行李车</t>
  </si>
  <si>
    <t>辆</t>
  </si>
  <si>
    <t>摄像头</t>
  </si>
  <si>
    <t>个</t>
  </si>
  <si>
    <t>已录入资产卡片，电子设备按3年，其他设备按照5年进行摊销</t>
  </si>
  <si>
    <t>周转材料-低值易耗品清单</t>
  </si>
  <si>
    <t>低值易耗品</t>
  </si>
  <si>
    <t>材料名称</t>
  </si>
  <si>
    <t>规格型号</t>
  </si>
  <si>
    <t>单位</t>
  </si>
  <si>
    <t>数量</t>
  </si>
  <si>
    <t>金额</t>
  </si>
  <si>
    <t>布草类</t>
  </si>
  <si>
    <t>大床被套</t>
  </si>
  <si>
    <t>250*250cm，60支纯棉，高支高密</t>
  </si>
  <si>
    <t>条</t>
  </si>
  <si>
    <t>双床被套</t>
  </si>
  <si>
    <t>220*250cm，60支纯棉</t>
  </si>
  <si>
    <t>大床床单</t>
  </si>
  <si>
    <t>280*300cm，60支纯棉</t>
  </si>
  <si>
    <t>双床床单</t>
  </si>
  <si>
    <t>250*300cm，60支纯棉</t>
  </si>
  <si>
    <t>枕套</t>
  </si>
  <si>
    <t>58*88cm，60支纯棉</t>
  </si>
  <si>
    <t>枕芯</t>
  </si>
  <si>
    <t>酒店专用标准款</t>
  </si>
  <si>
    <t>被芯（大床）</t>
  </si>
  <si>
    <t>230*225cm，400克仿鹅绒</t>
  </si>
  <si>
    <t>床</t>
  </si>
  <si>
    <t>被芯（双床）</t>
  </si>
  <si>
    <t>135*200cm，400克仿鹅绒</t>
  </si>
  <si>
    <t>保护垫（大床）</t>
  </si>
  <si>
    <t>1800*2000，每平方200克磨毛布</t>
  </si>
  <si>
    <t>张</t>
  </si>
  <si>
    <t>保护垫（双床）</t>
  </si>
  <si>
    <t>1350*2000，每平方200克磨毛布</t>
  </si>
  <si>
    <t>床旗大床</t>
  </si>
  <si>
    <t>46*250，通款</t>
  </si>
  <si>
    <t>床旗双床</t>
  </si>
  <si>
    <t>46*210，通款</t>
  </si>
  <si>
    <t>浴巾</t>
  </si>
  <si>
    <t>70*140cm，500g纯棉</t>
  </si>
  <si>
    <t>面巾</t>
  </si>
  <si>
    <t>34*75cm，150g纯棉</t>
  </si>
  <si>
    <t>地巾</t>
  </si>
  <si>
    <t>50*80cm，350g纯棉</t>
  </si>
  <si>
    <t>窗帘</t>
  </si>
  <si>
    <t>米</t>
  </si>
  <si>
    <t>其他物品</t>
  </si>
  <si>
    <t>身份证阅读器</t>
  </si>
  <si>
    <t>保险柜</t>
  </si>
  <si>
    <t>单人床箱</t>
  </si>
  <si>
    <t>单人床垫</t>
  </si>
  <si>
    <t>双人床箱</t>
  </si>
  <si>
    <t>双人床垫</t>
  </si>
  <si>
    <t>客房沙发</t>
  </si>
  <si>
    <t>座</t>
  </si>
  <si>
    <t>客房椅子</t>
  </si>
  <si>
    <t>行李柜</t>
  </si>
  <si>
    <t>床头柜</t>
  </si>
  <si>
    <t>水吧台</t>
  </si>
  <si>
    <t>电机、电动轨道</t>
  </si>
  <si>
    <t>套</t>
  </si>
  <si>
    <t>吸尘器</t>
  </si>
  <si>
    <t>布草车</t>
  </si>
  <si>
    <t>客房垃圾桶</t>
  </si>
  <si>
    <t>卫生间、客房区域各1个</t>
  </si>
  <si>
    <t>烟灰缸</t>
  </si>
  <si>
    <t>客房使用</t>
  </si>
  <si>
    <t>香水喷香机</t>
  </si>
  <si>
    <t>前台及公共区域使用</t>
  </si>
  <si>
    <t>垃圾桶（公区）</t>
  </si>
  <si>
    <t>走廊、大厅、电梯厅使用</t>
  </si>
  <si>
    <t>电热水壶</t>
  </si>
  <si>
    <t>1L，食品级304不锈钢，防干烧</t>
  </si>
  <si>
    <t>吹风机+收纳套</t>
  </si>
  <si>
    <t>大功率，防漏电</t>
  </si>
  <si>
    <t>应急手电筒</t>
  </si>
  <si>
    <t>充电式，续航≥8小时</t>
  </si>
  <si>
    <t>洗漱用具收纳盒</t>
  </si>
  <si>
    <t>定制，摆放洗漱用品</t>
  </si>
  <si>
    <t>托盘</t>
  </si>
  <si>
    <t>茶水台放置水壶/水杯/茶包</t>
  </si>
  <si>
    <t>遥控器收纳盒</t>
  </si>
  <si>
    <t>壁挂/桌面，整理电视/空调遥控器</t>
  </si>
  <si>
    <t>抽纸盒</t>
  </si>
  <si>
    <t>/</t>
  </si>
  <si>
    <t>雨伞架</t>
  </si>
  <si>
    <t>金属材质，可放置12把雨伞</t>
  </si>
  <si>
    <t>保洁工具车</t>
  </si>
  <si>
    <t>多功能，带垃圾桶、清洁剂存放区</t>
  </si>
  <si>
    <t>防爆叉防爆盾</t>
  </si>
  <si>
    <t>防刺服头盔</t>
  </si>
  <si>
    <t>水杯</t>
  </si>
  <si>
    <t>200ml，耐高温，带杯垫</t>
  </si>
  <si>
    <t>漱口杯</t>
  </si>
  <si>
    <t>酒店专用</t>
  </si>
  <si>
    <t>自助式呼吸器</t>
  </si>
  <si>
    <t>对讲机</t>
  </si>
  <si>
    <t>客房桌子</t>
  </si>
  <si>
    <t>装订机</t>
  </si>
  <si>
    <t>工具箱(基础)</t>
  </si>
  <si>
    <t>平板车</t>
  </si>
  <si>
    <t>A4打印纸</t>
  </si>
  <si>
    <t>包</t>
  </si>
  <si>
    <t>热敏纸</t>
  </si>
  <si>
    <t>便签薄</t>
  </si>
  <si>
    <t>铅笔</t>
  </si>
  <si>
    <t>支</t>
  </si>
  <si>
    <t>台灯</t>
  </si>
  <si>
    <t>前台座机</t>
  </si>
  <si>
    <t>消毒桶</t>
  </si>
  <si>
    <t>微波炉</t>
  </si>
  <si>
    <t>前台立式饮水机</t>
  </si>
  <si>
    <t>洗衣筐</t>
  </si>
  <si>
    <t>总计</t>
  </si>
  <si>
    <t>以上物品暂未入库，领用时进入低值易耗品，摊销期限拟定为3年</t>
  </si>
  <si>
    <t>总计：</t>
  </si>
  <si>
    <t>系统：</t>
  </si>
  <si>
    <t>清洁用品清单</t>
  </si>
  <si>
    <t>用品分类</t>
  </si>
  <si>
    <t>清洁用品</t>
  </si>
  <si>
    <t>消毒液（客房专用）</t>
  </si>
  <si>
    <t>3.8L/每升6.57元</t>
  </si>
  <si>
    <t>瓶</t>
  </si>
  <si>
    <t>84消毒液</t>
  </si>
  <si>
    <t>500ML/30瓶每瓶2.5</t>
  </si>
  <si>
    <t>箱</t>
  </si>
  <si>
    <t>全能清洁剂</t>
  </si>
  <si>
    <t>白云/3.8L/4桶</t>
  </si>
  <si>
    <t>玻璃清洁剂</t>
  </si>
  <si>
    <t>洁厕清洁剂</t>
  </si>
  <si>
    <t>清洁喷壶</t>
  </si>
  <si>
    <t>500ml</t>
  </si>
  <si>
    <t>马桶刷</t>
  </si>
  <si>
    <t>客房专用</t>
  </si>
  <si>
    <t>橡胶手套</t>
  </si>
  <si>
    <t>客房清洁使用</t>
  </si>
  <si>
    <t>双</t>
  </si>
  <si>
    <t>玻璃手刮</t>
  </si>
  <si>
    <t>手持玻璃刮</t>
  </si>
  <si>
    <t>平板托（拖把）</t>
  </si>
  <si>
    <t>客房地面清理</t>
  </si>
  <si>
    <t>地推（大堂拖把）</t>
  </si>
  <si>
    <t>大堂地面清洁</t>
  </si>
  <si>
    <t>抹布（分类5色）</t>
  </si>
  <si>
    <t>颜色区分用途，各色20条</t>
  </si>
  <si>
    <t>口杯布</t>
  </si>
  <si>
    <t>擦拭杯具专用</t>
  </si>
  <si>
    <t>扫把簸箕套</t>
  </si>
  <si>
    <t>客房、公区使用</t>
  </si>
  <si>
    <t>空气清新剂</t>
  </si>
  <si>
    <t>固体香薰，匹配酒店香氛</t>
  </si>
  <si>
    <t>盒</t>
  </si>
  <si>
    <t>香水补充液</t>
  </si>
  <si>
    <t>补充香水液</t>
  </si>
  <si>
    <t>客房清洁篮</t>
  </si>
  <si>
    <t>塑料带分格，存放清洁用品</t>
  </si>
  <si>
    <t>以上物品暂未入库，后期进入库存商品-清洁用品，领用时一次性计入客房成本</t>
  </si>
  <si>
    <t>客用品清单</t>
  </si>
  <si>
    <t>客用品</t>
  </si>
  <si>
    <t>沐浴露</t>
  </si>
  <si>
    <t>瓶装，酒店专用500ml（白茶香）</t>
  </si>
  <si>
    <t>洗发水</t>
  </si>
  <si>
    <t>护发素</t>
  </si>
  <si>
    <t>洗手液</t>
  </si>
  <si>
    <t>瓶装，酒店专用250ml（植物香）</t>
  </si>
  <si>
    <t>矿泉水</t>
  </si>
  <si>
    <t>550ml*12</t>
  </si>
  <si>
    <t>件</t>
  </si>
  <si>
    <t>茶叶包/咖啡包</t>
  </si>
  <si>
    <t>组合装（红茶、绿茶、咖啡）</t>
  </si>
  <si>
    <t>牙具（软毛牙刷+牙膏）</t>
  </si>
  <si>
    <t>9.2克秸秆小三角秸秆麦色0.18白色刷毛牙刷+3克派立客牙膏+9丝软膜袋</t>
  </si>
  <si>
    <t>拖鞋（一次性）</t>
  </si>
  <si>
    <t>防滑耐磨，独立包装</t>
  </si>
  <si>
    <t>剃须刀（男士）</t>
  </si>
  <si>
    <t>1002小白圆秸杆剃须刀（碳钢）+10须膏+9丝软膜袋</t>
  </si>
  <si>
    <t>梳子</t>
  </si>
  <si>
    <t>8.3克秸秆长条梳+9丝软膜袋</t>
  </si>
  <si>
    <t>客用护理套装</t>
  </si>
  <si>
    <t>两棉球四塑料棉签一指甲锉+9丝软膜袋</t>
  </si>
  <si>
    <t>浴帽</t>
  </si>
  <si>
    <t>加厚浴帽+9丝软膜袋</t>
  </si>
  <si>
    <t>以上物品暂未入库，后期进入库存商品-客用品，领用时一次性计入客房成本</t>
  </si>
  <si>
    <t>纸质用品清单</t>
  </si>
  <si>
    <t>抽纸</t>
  </si>
  <si>
    <t>面巾纸，酒店专用，每盒100抽</t>
  </si>
  <si>
    <t>卫生纸</t>
  </si>
  <si>
    <t>卷纸，双层，酒店专用</t>
  </si>
  <si>
    <t>卷</t>
  </si>
  <si>
    <t>以上物品暂未入库，后期进入库存商品-纸质用品，领用时一次性计入客房成本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</si>
</sst>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&quot;月&quot;;@"/>
  </numFmts>
  <fonts count="32">
    <font>
      <sz val="11"/>
      <color indexed="8"/>
      <name val="宋体"/>
      <charset val="134"/>
      <scheme val="minor"/>
    </font>
    <font>
      <sz val="9"/>
      <color rgb="FF2F2F2F"/>
      <name val="微软雅黑"/>
      <charset val="134"/>
    </font>
    <font>
      <sz val="9"/>
      <color rgb="FFFF0000"/>
      <name val="微软雅黑"/>
      <charset val="134"/>
    </font>
    <font>
      <sz val="9"/>
      <color rgb="FF000000"/>
      <name val="微软雅黑"/>
      <charset val="134"/>
    </font>
    <font>
      <sz val="12"/>
      <color rgb="FF000000"/>
      <name val="宋体"/>
      <charset val="134"/>
      <scheme val="minor"/>
    </font>
    <font>
      <sz val="9"/>
      <color rgb="FF000000"/>
      <name val="仿宋"/>
      <charset val="134"/>
    </font>
    <font>
      <sz val="8"/>
      <color rgb="FF2F2F2F"/>
      <name val="微软雅黑"/>
      <charset val="134"/>
    </font>
    <font>
      <b/>
      <sz val="12"/>
      <color indexed="8"/>
      <name val="宋体"/>
      <charset val="134"/>
      <scheme val="minor"/>
    </font>
    <font>
      <b/>
      <sz val="9"/>
      <color rgb="FF000000"/>
      <name val="仿宋"/>
      <charset val="134"/>
    </font>
    <font>
      <b/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medium">
        <color rgb="FF000000"/>
      </right>
      <top/>
      <bottom style="medium">
        <color auto="1"/>
      </bottom>
      <diagonal/>
    </border>
    <border>
      <left style="medium">
        <color auto="1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auto="1"/>
      </top>
      <bottom style="medium">
        <color rgb="FF000000"/>
      </bottom>
      <diagonal/>
    </border>
    <border>
      <left/>
      <right style="medium">
        <color rgb="FF000000"/>
      </right>
      <top style="medium">
        <color auto="1"/>
      </top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2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25" applyNumberFormat="0" applyAlignment="0" applyProtection="0">
      <alignment vertical="center"/>
    </xf>
    <xf numFmtId="0" fontId="22" fillId="5" borderId="26" applyNumberFormat="0" applyAlignment="0" applyProtection="0">
      <alignment vertical="center"/>
    </xf>
    <xf numFmtId="0" fontId="23" fillId="5" borderId="25" applyNumberFormat="0" applyAlignment="0" applyProtection="0">
      <alignment vertical="center"/>
    </xf>
    <xf numFmtId="0" fontId="24" fillId="6" borderId="27" applyNumberFormat="0" applyAlignment="0" applyProtection="0">
      <alignment vertical="center"/>
    </xf>
    <xf numFmtId="0" fontId="25" fillId="0" borderId="28" applyNumberFormat="0" applyFill="0" applyAlignment="0" applyProtection="0">
      <alignment vertical="center"/>
    </xf>
    <xf numFmtId="0" fontId="26" fillId="0" borderId="2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77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176" fontId="0" fillId="0" borderId="0" xfId="0" applyNumberFormat="1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justify" vertical="center"/>
    </xf>
    <xf numFmtId="0" fontId="1" fillId="0" borderId="4" xfId="0" applyFont="1" applyFill="1" applyBorder="1" applyAlignment="1">
      <alignment horizontal="justify" vertical="center"/>
    </xf>
    <xf numFmtId="0" fontId="6" fillId="0" borderId="4" xfId="0" applyFont="1" applyBorder="1" applyAlignment="1">
      <alignment horizontal="justify"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12" xfId="0" applyFont="1" applyFill="1" applyBorder="1">
      <alignment vertical="center"/>
    </xf>
    <xf numFmtId="0" fontId="0" fillId="0" borderId="13" xfId="0" applyFont="1" applyFill="1" applyBorder="1">
      <alignment vertical="center"/>
    </xf>
    <xf numFmtId="0" fontId="0" fillId="0" borderId="0" xfId="0" applyFont="1" applyBorder="1">
      <alignment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4" fontId="0" fillId="0" borderId="0" xfId="0" applyNumberFormat="1" applyFont="1" applyBorder="1">
      <alignment vertical="center"/>
    </xf>
    <xf numFmtId="0" fontId="9" fillId="0" borderId="0" xfId="0" applyFont="1" applyFill="1" applyAlignment="1">
      <alignment horizontal="left" vertical="center" wrapText="1"/>
    </xf>
    <xf numFmtId="4" fontId="0" fillId="0" borderId="0" xfId="0" applyNumberFormat="1" applyFont="1">
      <alignment vertical="center"/>
    </xf>
    <xf numFmtId="0" fontId="0" fillId="0" borderId="20" xfId="0" applyFont="1" applyFill="1" applyBorder="1" applyAlignment="1">
      <alignment horizontal="center" vertical="center"/>
    </xf>
    <xf numFmtId="3" fontId="0" fillId="0" borderId="20" xfId="0" applyNumberFormat="1" applyFont="1" applyFill="1" applyBorder="1" applyAlignment="1">
      <alignment horizontal="center" vertical="center"/>
    </xf>
    <xf numFmtId="0" fontId="0" fillId="0" borderId="20" xfId="0" applyFont="1" applyBorder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57" fontId="0" fillId="0" borderId="20" xfId="0" applyNumberFormat="1" applyFont="1" applyBorder="1">
      <alignment vertical="center"/>
    </xf>
    <xf numFmtId="176" fontId="0" fillId="0" borderId="20" xfId="0" applyNumberFormat="1" applyFont="1" applyBorder="1">
      <alignment vertical="center"/>
    </xf>
    <xf numFmtId="43" fontId="0" fillId="0" borderId="0" xfId="0" applyNumberFormat="1" applyFont="1">
      <alignment vertical="center"/>
    </xf>
    <xf numFmtId="43" fontId="10" fillId="0" borderId="0" xfId="0" applyNumberFormat="1" applyFont="1">
      <alignment vertical="center"/>
    </xf>
    <xf numFmtId="43" fontId="0" fillId="0" borderId="20" xfId="0" applyNumberFormat="1" applyFont="1" applyBorder="1">
      <alignment vertical="center"/>
    </xf>
    <xf numFmtId="14" fontId="0" fillId="0" borderId="20" xfId="0" applyNumberFormat="1" applyFont="1" applyBorder="1" applyAlignment="1">
      <alignment horizontal="center" vertical="center"/>
    </xf>
    <xf numFmtId="3" fontId="0" fillId="0" borderId="20" xfId="0" applyNumberFormat="1" applyFont="1" applyBorder="1" applyAlignment="1">
      <alignment horizontal="center" vertical="center"/>
    </xf>
    <xf numFmtId="4" fontId="0" fillId="0" borderId="20" xfId="0" applyNumberFormat="1" applyFont="1" applyBorder="1" applyAlignment="1">
      <alignment horizontal="center" vertical="center"/>
    </xf>
    <xf numFmtId="0" fontId="0" fillId="0" borderId="20" xfId="0" applyFont="1" applyBorder="1" applyAlignment="1">
      <alignment horizontal="left" vertical="center"/>
    </xf>
    <xf numFmtId="4" fontId="0" fillId="0" borderId="20" xfId="0" applyNumberFormat="1" applyFont="1" applyBorder="1" applyAlignment="1">
      <alignment horizontal="center"/>
    </xf>
    <xf numFmtId="0" fontId="0" fillId="0" borderId="21" xfId="0" applyFont="1" applyBorder="1" applyAlignment="1">
      <alignment horizontal="left" vertical="center"/>
    </xf>
    <xf numFmtId="43" fontId="0" fillId="0" borderId="21" xfId="0" applyNumberFormat="1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3" fontId="0" fillId="0" borderId="21" xfId="0" applyNumberFormat="1" applyFont="1" applyBorder="1" applyAlignment="1">
      <alignment horizontal="center" vertical="center"/>
    </xf>
    <xf numFmtId="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177" fontId="0" fillId="0" borderId="20" xfId="0" applyNumberFormat="1" applyFont="1" applyBorder="1">
      <alignment vertical="center"/>
    </xf>
    <xf numFmtId="43" fontId="0" fillId="0" borderId="20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41"/>
  <sheetViews>
    <sheetView workbookViewId="0">
      <selection activeCell="A1" sqref="A1:G34"/>
    </sheetView>
  </sheetViews>
  <sheetFormatPr defaultColWidth="9" defaultRowHeight="13.5"/>
  <cols>
    <col min="1" max="1" width="23.6333333333333" style="25" customWidth="1"/>
    <col min="2" max="2" width="6.25" style="25" customWidth="1"/>
    <col min="3" max="3" width="5.88333333333333" style="25" customWidth="1"/>
    <col min="4" max="4" width="52.3833333333333" style="72" customWidth="1"/>
    <col min="5" max="6" width="13.8833333333333" style="25" customWidth="1"/>
    <col min="7" max="12" width="12.6333333333333" customWidth="1"/>
    <col min="13" max="13" width="11.25" customWidth="1"/>
    <col min="14" max="14" width="12.6333333333333" style="59" customWidth="1"/>
    <col min="15" max="26" width="11.25" customWidth="1"/>
    <col min="27" max="27" width="9" customWidth="1"/>
  </cols>
  <sheetData>
    <row r="1" s="54" customFormat="1" ht="29" customHeight="1" spans="1:27">
      <c r="B1" s="55" t="s">
        <v>0</v>
      </c>
      <c r="C1" s="55"/>
      <c r="D1" s="73"/>
      <c r="E1" s="55"/>
      <c r="F1" s="55"/>
      <c r="G1" s="74" t="s">
        <v>1</v>
      </c>
      <c r="H1" s="74" t="s">
        <v>1</v>
      </c>
      <c r="I1" s="74"/>
      <c r="J1" s="74"/>
      <c r="K1" s="74"/>
      <c r="L1" s="74"/>
      <c r="N1" s="60"/>
    </row>
    <row r="2" ht="12" customHeight="1" spans="1:27">
      <c r="G2">
        <v>24</v>
      </c>
      <c r="H2">
        <v>24</v>
      </c>
    </row>
    <row r="3" ht="21" customHeight="1" spans="1:27">
      <c r="A3" s="56" t="s">
        <v>2</v>
      </c>
      <c r="B3" s="56" t="s">
        <v>3</v>
      </c>
      <c r="C3" s="56" t="s">
        <v>4</v>
      </c>
      <c r="D3" s="65" t="s">
        <v>5</v>
      </c>
      <c r="E3" s="56" t="s">
        <v>6</v>
      </c>
      <c r="F3" s="56" t="s">
        <v>7</v>
      </c>
      <c r="G3" s="57">
        <v>46174</v>
      </c>
      <c r="H3" s="75">
        <v>46204</v>
      </c>
      <c r="I3" s="75">
        <v>46236</v>
      </c>
      <c r="J3" s="75">
        <v>46268</v>
      </c>
      <c r="K3" s="75">
        <v>46299</v>
      </c>
      <c r="L3" s="75">
        <v>46331</v>
      </c>
      <c r="M3" s="57">
        <v>45992</v>
      </c>
      <c r="N3" s="61" t="s">
        <v>8</v>
      </c>
      <c r="O3" s="57">
        <v>46023</v>
      </c>
      <c r="P3" s="57">
        <v>46054</v>
      </c>
      <c r="Q3" s="57">
        <v>46082</v>
      </c>
      <c r="R3" s="57">
        <v>46113</v>
      </c>
      <c r="S3" s="57">
        <v>46143</v>
      </c>
      <c r="T3" s="57">
        <v>46174</v>
      </c>
      <c r="U3" s="57">
        <v>46204</v>
      </c>
      <c r="V3" s="57">
        <v>46235</v>
      </c>
      <c r="W3" s="57">
        <v>46266</v>
      </c>
      <c r="X3" s="57">
        <v>46296</v>
      </c>
      <c r="Y3" s="57">
        <v>46327</v>
      </c>
      <c r="Z3" s="57">
        <v>46357</v>
      </c>
      <c r="AA3" s="52"/>
    </row>
    <row r="4" spans="1:27">
      <c r="A4" s="62">
        <v>45673</v>
      </c>
      <c r="B4" s="56" t="s">
        <v>9</v>
      </c>
      <c r="C4" s="63">
        <v>2</v>
      </c>
      <c r="D4" s="65" t="s">
        <v>10</v>
      </c>
      <c r="E4" s="66">
        <v>200</v>
      </c>
      <c r="F4" s="56" t="s">
        <v>11</v>
      </c>
      <c r="G4" s="61">
        <f>ROUND(E4/$G$2,2)</f>
        <v>8.33</v>
      </c>
      <c r="H4" s="61">
        <f>ROUND(E4/$H$2,2)</f>
        <v>8.33</v>
      </c>
      <c r="I4" s="61">
        <f>ROUND(E4/$H$2,2)</f>
        <v>8.33</v>
      </c>
      <c r="J4" s="61">
        <f>ROUND(E4/$H$2,2)</f>
        <v>8.33</v>
      </c>
      <c r="K4" s="61"/>
      <c r="L4" s="61"/>
      <c r="M4" s="52"/>
      <c r="N4" s="61">
        <f t="shared" ref="N4:N10" si="0">SUM(G4:M4)</f>
        <v>33.32</v>
      </c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</row>
    <row r="5" spans="1:27">
      <c r="A5" s="62">
        <v>46082</v>
      </c>
      <c r="B5" s="56" t="s">
        <v>9</v>
      </c>
      <c r="C5" s="63">
        <v>1</v>
      </c>
      <c r="D5" s="65" t="s">
        <v>12</v>
      </c>
      <c r="E5" s="66">
        <v>5066</v>
      </c>
      <c r="F5" s="56" t="s">
        <v>13</v>
      </c>
      <c r="G5" s="61">
        <f>ROUND(E5/$G$2,2)</f>
        <v>211.08</v>
      </c>
      <c r="H5" s="61">
        <f t="shared" ref="H4:H10" si="1">ROUND(E5/$H$2,2)</f>
        <v>211.08</v>
      </c>
      <c r="I5" s="61">
        <f t="shared" ref="I5:I33" si="2">ROUND(E5/$H$2,2)</f>
        <v>211.08</v>
      </c>
      <c r="J5" s="61">
        <f t="shared" ref="J5:J33" si="3">ROUND(E5/$H$2,2)</f>
        <v>211.08</v>
      </c>
      <c r="K5" s="61"/>
      <c r="L5" s="61"/>
      <c r="M5" s="52"/>
      <c r="N5" s="61">
        <f t="shared" si="0"/>
        <v>844.32</v>
      </c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</row>
    <row r="6" spans="1:27">
      <c r="A6" s="62">
        <v>46113</v>
      </c>
      <c r="B6" s="56" t="s">
        <v>9</v>
      </c>
      <c r="C6" s="63">
        <v>1</v>
      </c>
      <c r="D6" s="65" t="s">
        <v>14</v>
      </c>
      <c r="E6" s="66">
        <v>1236.84</v>
      </c>
      <c r="F6" s="56" t="s">
        <v>15</v>
      </c>
      <c r="G6" s="61">
        <f t="shared" ref="G4:G10" si="4">ROUND(E6/$G$2,2)</f>
        <v>51.54</v>
      </c>
      <c r="H6" s="61">
        <f t="shared" si="1"/>
        <v>51.54</v>
      </c>
      <c r="I6" s="61">
        <f t="shared" si="2"/>
        <v>51.54</v>
      </c>
      <c r="J6" s="61">
        <f t="shared" si="3"/>
        <v>51.54</v>
      </c>
      <c r="K6" s="61"/>
      <c r="L6" s="61"/>
      <c r="M6" s="52"/>
      <c r="N6" s="61">
        <f t="shared" si="0"/>
        <v>206.16</v>
      </c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</row>
    <row r="7" spans="1:27">
      <c r="A7" s="62">
        <v>46141</v>
      </c>
      <c r="B7" s="56" t="s">
        <v>9</v>
      </c>
      <c r="C7" s="63">
        <v>14</v>
      </c>
      <c r="D7" s="65" t="s">
        <v>16</v>
      </c>
      <c r="E7" s="66">
        <v>2157</v>
      </c>
      <c r="F7" s="56" t="s">
        <v>17</v>
      </c>
      <c r="G7" s="61">
        <f t="shared" si="4"/>
        <v>89.88</v>
      </c>
      <c r="H7" s="61">
        <f t="shared" si="1"/>
        <v>89.88</v>
      </c>
      <c r="I7" s="61">
        <f t="shared" si="2"/>
        <v>89.88</v>
      </c>
      <c r="J7" s="61">
        <f t="shared" si="3"/>
        <v>89.88</v>
      </c>
      <c r="K7" s="61"/>
      <c r="L7" s="61"/>
      <c r="M7" s="52"/>
      <c r="N7" s="61">
        <f t="shared" si="0"/>
        <v>359.52</v>
      </c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</row>
    <row r="8" spans="1:27">
      <c r="A8" s="62">
        <v>46141</v>
      </c>
      <c r="B8" s="56" t="s">
        <v>9</v>
      </c>
      <c r="C8" s="63">
        <v>15</v>
      </c>
      <c r="D8" s="65" t="s">
        <v>18</v>
      </c>
      <c r="E8" s="66">
        <v>5500</v>
      </c>
      <c r="F8" s="56" t="s">
        <v>19</v>
      </c>
      <c r="G8" s="61">
        <f t="shared" si="4"/>
        <v>229.17</v>
      </c>
      <c r="H8" s="61">
        <f t="shared" si="1"/>
        <v>229.17</v>
      </c>
      <c r="I8" s="61">
        <f t="shared" si="2"/>
        <v>229.17</v>
      </c>
      <c r="J8" s="61">
        <f t="shared" si="3"/>
        <v>229.17</v>
      </c>
      <c r="K8" s="61"/>
      <c r="L8" s="61"/>
      <c r="M8" s="52"/>
      <c r="N8" s="61">
        <f t="shared" si="0"/>
        <v>916.68</v>
      </c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</row>
    <row r="9" spans="1:27">
      <c r="A9" s="62">
        <v>46155</v>
      </c>
      <c r="B9" s="56" t="s">
        <v>9</v>
      </c>
      <c r="C9" s="63">
        <v>2</v>
      </c>
      <c r="D9" s="65" t="s">
        <v>20</v>
      </c>
      <c r="E9" s="66">
        <v>1266</v>
      </c>
      <c r="F9" s="56" t="s">
        <v>13</v>
      </c>
      <c r="G9" s="61">
        <f t="shared" si="4"/>
        <v>52.75</v>
      </c>
      <c r="H9" s="61">
        <f t="shared" si="1"/>
        <v>52.75</v>
      </c>
      <c r="I9" s="61">
        <f t="shared" si="2"/>
        <v>52.75</v>
      </c>
      <c r="J9" s="61">
        <f t="shared" si="3"/>
        <v>52.75</v>
      </c>
      <c r="K9" s="61"/>
      <c r="L9" s="61"/>
      <c r="M9" s="52"/>
      <c r="N9" s="61">
        <f t="shared" si="0"/>
        <v>211</v>
      </c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</row>
    <row r="10" spans="1:27">
      <c r="A10" s="62">
        <v>46162</v>
      </c>
      <c r="B10" s="56" t="s">
        <v>9</v>
      </c>
      <c r="C10" s="25">
        <v>14</v>
      </c>
      <c r="D10" s="72" t="s">
        <v>21</v>
      </c>
      <c r="E10" s="71">
        <v>4210.77</v>
      </c>
      <c r="F10" s="56" t="s">
        <v>22</v>
      </c>
      <c r="G10" s="61">
        <f t="shared" si="4"/>
        <v>175.45</v>
      </c>
      <c r="H10" s="61">
        <f t="shared" si="1"/>
        <v>175.45</v>
      </c>
      <c r="I10" s="61">
        <f t="shared" si="2"/>
        <v>175.45</v>
      </c>
      <c r="J10" s="61">
        <f t="shared" si="3"/>
        <v>175.45</v>
      </c>
      <c r="K10" s="61"/>
      <c r="L10" s="61"/>
      <c r="M10" s="52"/>
      <c r="N10" s="61">
        <f t="shared" si="0"/>
        <v>701.8</v>
      </c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</row>
    <row r="11" spans="1:27">
      <c r="A11" s="62">
        <v>46167</v>
      </c>
      <c r="B11" s="56" t="s">
        <v>9</v>
      </c>
      <c r="C11" s="63">
        <v>20</v>
      </c>
      <c r="D11" s="65" t="s">
        <v>23</v>
      </c>
      <c r="E11" s="66">
        <v>1236.84</v>
      </c>
      <c r="F11" s="56" t="s">
        <v>15</v>
      </c>
      <c r="G11" s="61">
        <f t="shared" ref="G11:G27" si="5">ROUND(E11/$G$2,2)</f>
        <v>51.54</v>
      </c>
      <c r="H11" s="61">
        <f t="shared" ref="H11:H34" si="6">ROUND(E11/$H$2,2)</f>
        <v>51.54</v>
      </c>
      <c r="I11" s="61">
        <f t="shared" si="2"/>
        <v>51.54</v>
      </c>
      <c r="J11" s="61">
        <f t="shared" si="3"/>
        <v>51.54</v>
      </c>
      <c r="K11" s="61"/>
      <c r="L11" s="61"/>
      <c r="M11" s="52"/>
      <c r="N11" s="61">
        <f t="shared" ref="N11:N33" si="7">SUM(G11:M11)</f>
        <v>206.16</v>
      </c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</row>
    <row r="12" spans="1:27">
      <c r="A12" s="62">
        <v>46155</v>
      </c>
      <c r="B12" s="56" t="s">
        <v>9</v>
      </c>
      <c r="C12" s="63">
        <v>4</v>
      </c>
      <c r="D12" s="52" t="s">
        <v>24</v>
      </c>
      <c r="E12" s="64">
        <v>955</v>
      </c>
      <c r="F12" s="56" t="s">
        <v>25</v>
      </c>
      <c r="G12" s="61">
        <f t="shared" si="5"/>
        <v>39.79</v>
      </c>
      <c r="H12" s="61">
        <f t="shared" si="6"/>
        <v>39.79</v>
      </c>
      <c r="I12" s="61">
        <f t="shared" si="2"/>
        <v>39.79</v>
      </c>
      <c r="J12" s="61">
        <f t="shared" si="3"/>
        <v>39.79</v>
      </c>
      <c r="K12" s="61"/>
      <c r="L12" s="61"/>
      <c r="M12" s="52"/>
      <c r="N12" s="61">
        <f t="shared" si="7"/>
        <v>159.16</v>
      </c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</row>
    <row r="13" spans="1:27">
      <c r="A13" s="62">
        <v>46164</v>
      </c>
      <c r="B13" s="56" t="s">
        <v>9</v>
      </c>
      <c r="C13" s="63">
        <v>18</v>
      </c>
      <c r="D13" s="65" t="s">
        <v>26</v>
      </c>
      <c r="E13" s="66">
        <v>1800</v>
      </c>
      <c r="F13" s="56" t="s">
        <v>27</v>
      </c>
      <c r="G13" s="61">
        <f t="shared" si="5"/>
        <v>75</v>
      </c>
      <c r="H13" s="61">
        <f t="shared" si="6"/>
        <v>75</v>
      </c>
      <c r="I13" s="61">
        <f t="shared" si="2"/>
        <v>75</v>
      </c>
      <c r="J13" s="61">
        <f t="shared" si="3"/>
        <v>75</v>
      </c>
      <c r="K13" s="61"/>
      <c r="L13" s="61"/>
      <c r="M13" s="52"/>
      <c r="N13" s="61">
        <f t="shared" si="7"/>
        <v>300</v>
      </c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</row>
    <row r="14" hidden="1" spans="1:27">
      <c r="A14" s="62">
        <v>46165</v>
      </c>
      <c r="B14" s="56" t="s">
        <v>9</v>
      </c>
      <c r="C14" s="63"/>
      <c r="D14" s="65"/>
      <c r="E14" s="66"/>
      <c r="F14" s="56"/>
      <c r="G14" s="61">
        <f t="shared" si="5"/>
        <v>0</v>
      </c>
      <c r="H14" s="61">
        <f t="shared" si="6"/>
        <v>0</v>
      </c>
      <c r="I14" s="61">
        <f t="shared" si="2"/>
        <v>0</v>
      </c>
      <c r="J14" s="61">
        <f t="shared" si="3"/>
        <v>0</v>
      </c>
      <c r="K14" s="61"/>
      <c r="L14" s="61"/>
      <c r="M14" s="52"/>
      <c r="N14" s="61">
        <f t="shared" si="7"/>
        <v>0</v>
      </c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</row>
    <row r="15" hidden="1" spans="1:27">
      <c r="A15" s="62">
        <v>46166</v>
      </c>
      <c r="B15" s="56" t="s">
        <v>9</v>
      </c>
      <c r="C15" s="63"/>
      <c r="D15" s="65"/>
      <c r="E15" s="66"/>
      <c r="F15" s="56"/>
      <c r="G15" s="61">
        <f t="shared" si="5"/>
        <v>0</v>
      </c>
      <c r="H15" s="61">
        <f t="shared" si="6"/>
        <v>0</v>
      </c>
      <c r="I15" s="61">
        <f t="shared" si="2"/>
        <v>0</v>
      </c>
      <c r="J15" s="61">
        <f t="shared" si="3"/>
        <v>0</v>
      </c>
      <c r="K15" s="61"/>
      <c r="L15" s="61"/>
      <c r="M15" s="52"/>
      <c r="N15" s="61">
        <f t="shared" si="7"/>
        <v>0</v>
      </c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</row>
    <row r="16" hidden="1" spans="1:27">
      <c r="A16" s="62">
        <v>46167</v>
      </c>
      <c r="B16" s="56" t="s">
        <v>9</v>
      </c>
      <c r="C16" s="63"/>
      <c r="D16" s="65"/>
      <c r="E16" s="66"/>
      <c r="F16" s="56"/>
      <c r="G16" s="61">
        <f t="shared" si="5"/>
        <v>0</v>
      </c>
      <c r="H16" s="61">
        <f t="shared" si="6"/>
        <v>0</v>
      </c>
      <c r="I16" s="61">
        <f t="shared" si="2"/>
        <v>0</v>
      </c>
      <c r="J16" s="61">
        <f t="shared" si="3"/>
        <v>0</v>
      </c>
      <c r="K16" s="61"/>
      <c r="L16" s="61"/>
      <c r="M16" s="52"/>
      <c r="N16" s="61">
        <f t="shared" si="7"/>
        <v>0</v>
      </c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</row>
    <row r="17" hidden="1" spans="1:27">
      <c r="A17" s="62">
        <v>46168</v>
      </c>
      <c r="B17" s="56" t="s">
        <v>9</v>
      </c>
      <c r="C17" s="63"/>
      <c r="D17" s="65"/>
      <c r="E17" s="66"/>
      <c r="F17" s="56"/>
      <c r="G17" s="61">
        <f t="shared" si="5"/>
        <v>0</v>
      </c>
      <c r="H17" s="61">
        <f t="shared" si="6"/>
        <v>0</v>
      </c>
      <c r="I17" s="61">
        <f t="shared" si="2"/>
        <v>0</v>
      </c>
      <c r="J17" s="61">
        <f t="shared" si="3"/>
        <v>0</v>
      </c>
      <c r="K17" s="61"/>
      <c r="L17" s="61"/>
      <c r="M17" s="52"/>
      <c r="N17" s="61">
        <f t="shared" si="7"/>
        <v>0</v>
      </c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</row>
    <row r="18" hidden="1" spans="1:27">
      <c r="A18" s="62">
        <v>46169</v>
      </c>
      <c r="B18" s="56" t="s">
        <v>9</v>
      </c>
      <c r="C18" s="63"/>
      <c r="D18" s="65"/>
      <c r="E18" s="66"/>
      <c r="F18" s="56"/>
      <c r="G18" s="61">
        <f t="shared" si="5"/>
        <v>0</v>
      </c>
      <c r="H18" s="61">
        <f t="shared" si="6"/>
        <v>0</v>
      </c>
      <c r="I18" s="61">
        <f t="shared" si="2"/>
        <v>0</v>
      </c>
      <c r="J18" s="61">
        <f t="shared" si="3"/>
        <v>0</v>
      </c>
      <c r="K18" s="61"/>
      <c r="L18" s="61"/>
      <c r="M18" s="52"/>
      <c r="N18" s="61">
        <f t="shared" si="7"/>
        <v>0</v>
      </c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</row>
    <row r="19" hidden="1" spans="1:27">
      <c r="A19" s="62">
        <v>46170</v>
      </c>
      <c r="B19" s="56" t="s">
        <v>9</v>
      </c>
      <c r="C19" s="63"/>
      <c r="D19" s="65"/>
      <c r="E19" s="66"/>
      <c r="F19" s="56"/>
      <c r="G19" s="61">
        <f t="shared" si="5"/>
        <v>0</v>
      </c>
      <c r="H19" s="61">
        <f t="shared" si="6"/>
        <v>0</v>
      </c>
      <c r="I19" s="61">
        <f t="shared" si="2"/>
        <v>0</v>
      </c>
      <c r="J19" s="61">
        <f t="shared" si="3"/>
        <v>0</v>
      </c>
      <c r="K19" s="61"/>
      <c r="L19" s="61"/>
      <c r="M19" s="52"/>
      <c r="N19" s="61">
        <f t="shared" si="7"/>
        <v>0</v>
      </c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</row>
    <row r="20" hidden="1" spans="1:27">
      <c r="A20" s="62">
        <v>46171</v>
      </c>
      <c r="B20" s="56" t="s">
        <v>9</v>
      </c>
      <c r="C20" s="63"/>
      <c r="D20" s="65"/>
      <c r="E20" s="66"/>
      <c r="F20" s="56"/>
      <c r="G20" s="61">
        <f t="shared" si="5"/>
        <v>0</v>
      </c>
      <c r="H20" s="61">
        <f t="shared" si="6"/>
        <v>0</v>
      </c>
      <c r="I20" s="61">
        <f t="shared" si="2"/>
        <v>0</v>
      </c>
      <c r="J20" s="61">
        <f t="shared" si="3"/>
        <v>0</v>
      </c>
      <c r="K20" s="61"/>
      <c r="L20" s="61"/>
      <c r="M20" s="52"/>
      <c r="N20" s="61">
        <f t="shared" si="7"/>
        <v>0</v>
      </c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</row>
    <row r="21" hidden="1" spans="1:27">
      <c r="A21" s="62">
        <v>46172</v>
      </c>
      <c r="B21" s="56" t="s">
        <v>9</v>
      </c>
      <c r="C21" s="63"/>
      <c r="D21" s="65"/>
      <c r="E21" s="66"/>
      <c r="F21" s="56"/>
      <c r="G21" s="61">
        <f t="shared" si="5"/>
        <v>0</v>
      </c>
      <c r="H21" s="61">
        <f t="shared" si="6"/>
        <v>0</v>
      </c>
      <c r="I21" s="61">
        <f t="shared" si="2"/>
        <v>0</v>
      </c>
      <c r="J21" s="61">
        <f t="shared" si="3"/>
        <v>0</v>
      </c>
      <c r="K21" s="61"/>
      <c r="L21" s="61"/>
      <c r="M21" s="52"/>
      <c r="N21" s="61">
        <f t="shared" si="7"/>
        <v>0</v>
      </c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</row>
    <row r="22" hidden="1" spans="1:27">
      <c r="A22" s="62">
        <v>46173</v>
      </c>
      <c r="B22" s="56" t="s">
        <v>9</v>
      </c>
      <c r="C22" s="63"/>
      <c r="D22" s="65"/>
      <c r="E22" s="66"/>
      <c r="F22" s="56"/>
      <c r="G22" s="61">
        <f t="shared" si="5"/>
        <v>0</v>
      </c>
      <c r="H22" s="61">
        <f t="shared" si="6"/>
        <v>0</v>
      </c>
      <c r="I22" s="61">
        <f t="shared" si="2"/>
        <v>0</v>
      </c>
      <c r="J22" s="61">
        <f t="shared" si="3"/>
        <v>0</v>
      </c>
      <c r="K22" s="61"/>
      <c r="L22" s="61"/>
      <c r="M22" s="52"/>
      <c r="N22" s="61">
        <f t="shared" si="7"/>
        <v>0</v>
      </c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</row>
    <row r="23" hidden="1" spans="1:27">
      <c r="A23" s="62">
        <v>46174</v>
      </c>
      <c r="B23" s="56" t="s">
        <v>9</v>
      </c>
      <c r="C23" s="63"/>
      <c r="D23" s="65"/>
      <c r="E23" s="66"/>
      <c r="F23" s="56"/>
      <c r="G23" s="61">
        <f t="shared" si="5"/>
        <v>0</v>
      </c>
      <c r="H23" s="61">
        <f t="shared" si="6"/>
        <v>0</v>
      </c>
      <c r="I23" s="61">
        <f t="shared" si="2"/>
        <v>0</v>
      </c>
      <c r="J23" s="61">
        <f t="shared" si="3"/>
        <v>0</v>
      </c>
      <c r="K23" s="61"/>
      <c r="L23" s="61"/>
      <c r="M23" s="52"/>
      <c r="N23" s="61">
        <f t="shared" si="7"/>
        <v>0</v>
      </c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</row>
    <row r="24" hidden="1" spans="1:27">
      <c r="A24" s="62">
        <v>46175</v>
      </c>
      <c r="B24" s="56" t="s">
        <v>9</v>
      </c>
      <c r="C24" s="63"/>
      <c r="D24" s="65"/>
      <c r="E24" s="66"/>
      <c r="F24" s="56"/>
      <c r="G24" s="61">
        <f t="shared" si="5"/>
        <v>0</v>
      </c>
      <c r="H24" s="61">
        <f t="shared" si="6"/>
        <v>0</v>
      </c>
      <c r="I24" s="61">
        <f t="shared" si="2"/>
        <v>0</v>
      </c>
      <c r="J24" s="61">
        <f t="shared" si="3"/>
        <v>0</v>
      </c>
      <c r="K24" s="61"/>
      <c r="L24" s="61"/>
      <c r="M24" s="52"/>
      <c r="N24" s="61">
        <f t="shared" si="7"/>
        <v>0</v>
      </c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</row>
    <row r="25" hidden="1" spans="1:27">
      <c r="A25" s="62">
        <v>46176</v>
      </c>
      <c r="B25" s="56" t="s">
        <v>9</v>
      </c>
      <c r="C25" s="63"/>
      <c r="D25" s="65"/>
      <c r="E25" s="66"/>
      <c r="F25" s="56"/>
      <c r="G25" s="61">
        <f t="shared" si="5"/>
        <v>0</v>
      </c>
      <c r="H25" s="61">
        <f t="shared" si="6"/>
        <v>0</v>
      </c>
      <c r="I25" s="61">
        <f t="shared" si="2"/>
        <v>0</v>
      </c>
      <c r="J25" s="61">
        <f t="shared" si="3"/>
        <v>0</v>
      </c>
      <c r="K25" s="61"/>
      <c r="L25" s="61"/>
      <c r="M25" s="52"/>
      <c r="N25" s="61">
        <f t="shared" si="7"/>
        <v>0</v>
      </c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</row>
    <row r="26" hidden="1" spans="1:27">
      <c r="A26" s="62">
        <v>46177</v>
      </c>
      <c r="B26" s="56" t="s">
        <v>9</v>
      </c>
      <c r="C26" s="63"/>
      <c r="D26" s="65"/>
      <c r="E26" s="66"/>
      <c r="F26" s="56"/>
      <c r="G26" s="61">
        <f t="shared" si="5"/>
        <v>0</v>
      </c>
      <c r="H26" s="61">
        <f t="shared" si="6"/>
        <v>0</v>
      </c>
      <c r="I26" s="61">
        <f t="shared" si="2"/>
        <v>0</v>
      </c>
      <c r="J26" s="61">
        <f t="shared" si="3"/>
        <v>0</v>
      </c>
      <c r="K26" s="61"/>
      <c r="L26" s="61"/>
      <c r="M26" s="52"/>
      <c r="N26" s="61">
        <f t="shared" si="7"/>
        <v>0</v>
      </c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</row>
    <row r="27" hidden="1" spans="1:27">
      <c r="A27" s="62">
        <v>46178</v>
      </c>
      <c r="B27" s="56" t="s">
        <v>9</v>
      </c>
      <c r="C27" s="63"/>
      <c r="D27" s="65"/>
      <c r="E27" s="66"/>
      <c r="F27" s="56"/>
      <c r="G27" s="61">
        <f t="shared" ref="G27:G33" si="8">ROUND(E27/$G$2,2)</f>
        <v>0</v>
      </c>
      <c r="H27" s="61">
        <f t="shared" si="6"/>
        <v>0</v>
      </c>
      <c r="I27" s="61">
        <f t="shared" si="2"/>
        <v>0</v>
      </c>
      <c r="J27" s="61">
        <f t="shared" si="3"/>
        <v>0</v>
      </c>
      <c r="K27" s="61"/>
      <c r="L27" s="61"/>
      <c r="M27" s="52"/>
      <c r="N27" s="61">
        <f t="shared" si="7"/>
        <v>0</v>
      </c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</row>
    <row r="28" hidden="1" spans="1:27">
      <c r="A28" s="62">
        <v>46179</v>
      </c>
      <c r="B28" s="56" t="s">
        <v>9</v>
      </c>
      <c r="C28" s="63"/>
      <c r="D28" s="65"/>
      <c r="E28" s="66"/>
      <c r="F28" s="56"/>
      <c r="G28" s="61">
        <f t="shared" si="8"/>
        <v>0</v>
      </c>
      <c r="H28" s="61">
        <f t="shared" si="6"/>
        <v>0</v>
      </c>
      <c r="I28" s="61">
        <f t="shared" si="2"/>
        <v>0</v>
      </c>
      <c r="J28" s="61">
        <f t="shared" si="3"/>
        <v>0</v>
      </c>
      <c r="K28" s="61"/>
      <c r="L28" s="61"/>
      <c r="M28" s="52"/>
      <c r="N28" s="61">
        <f t="shared" si="7"/>
        <v>0</v>
      </c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</row>
    <row r="29" hidden="1" spans="1:27">
      <c r="A29" s="62">
        <v>46180</v>
      </c>
      <c r="B29" s="56" t="s">
        <v>9</v>
      </c>
      <c r="C29" s="63"/>
      <c r="D29" s="65"/>
      <c r="E29" s="66"/>
      <c r="F29" s="56"/>
      <c r="G29" s="61">
        <f t="shared" si="8"/>
        <v>0</v>
      </c>
      <c r="H29" s="61">
        <f t="shared" si="6"/>
        <v>0</v>
      </c>
      <c r="I29" s="61">
        <f t="shared" si="2"/>
        <v>0</v>
      </c>
      <c r="J29" s="61">
        <f t="shared" si="3"/>
        <v>0</v>
      </c>
      <c r="K29" s="61"/>
      <c r="L29" s="61"/>
      <c r="M29" s="52"/>
      <c r="N29" s="61">
        <f t="shared" si="7"/>
        <v>0</v>
      </c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</row>
    <row r="30" spans="1:27">
      <c r="A30" s="62">
        <v>46173</v>
      </c>
      <c r="B30" s="56" t="s">
        <v>9</v>
      </c>
      <c r="C30" s="63">
        <v>27</v>
      </c>
      <c r="D30" s="65" t="s">
        <v>28</v>
      </c>
      <c r="E30" s="66">
        <v>19933.33</v>
      </c>
      <c r="F30" s="56" t="s">
        <v>29</v>
      </c>
      <c r="G30" s="61">
        <f t="shared" si="8"/>
        <v>830.56</v>
      </c>
      <c r="H30" s="61">
        <f t="shared" si="6"/>
        <v>830.56</v>
      </c>
      <c r="I30" s="61">
        <f t="shared" si="2"/>
        <v>830.56</v>
      </c>
      <c r="J30" s="61">
        <f t="shared" si="3"/>
        <v>830.56</v>
      </c>
      <c r="K30" s="61"/>
      <c r="L30" s="61"/>
      <c r="M30" s="52"/>
      <c r="N30" s="61">
        <f t="shared" si="7"/>
        <v>3322.24</v>
      </c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</row>
    <row r="31" spans="1:27">
      <c r="A31" s="56"/>
      <c r="B31" s="56"/>
      <c r="C31" s="63"/>
      <c r="D31" s="65"/>
      <c r="E31" s="66"/>
      <c r="F31" s="56"/>
      <c r="G31" s="61">
        <f t="shared" si="8"/>
        <v>0</v>
      </c>
      <c r="H31" s="61">
        <f t="shared" si="6"/>
        <v>0</v>
      </c>
      <c r="I31" s="61">
        <f t="shared" si="2"/>
        <v>0</v>
      </c>
      <c r="J31" s="61">
        <f t="shared" si="3"/>
        <v>0</v>
      </c>
      <c r="K31" s="61"/>
      <c r="L31" s="61"/>
      <c r="M31" s="52"/>
      <c r="N31" s="61">
        <f t="shared" si="7"/>
        <v>0</v>
      </c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</row>
    <row r="32" spans="1:27">
      <c r="A32" s="56"/>
      <c r="B32" s="56"/>
      <c r="C32" s="63"/>
      <c r="D32" s="65"/>
      <c r="E32" s="66"/>
      <c r="F32" s="56"/>
      <c r="G32" s="61">
        <f t="shared" si="8"/>
        <v>0</v>
      </c>
      <c r="H32" s="61">
        <f t="shared" si="6"/>
        <v>0</v>
      </c>
      <c r="I32" s="61">
        <f t="shared" si="2"/>
        <v>0</v>
      </c>
      <c r="J32" s="61">
        <f t="shared" si="3"/>
        <v>0</v>
      </c>
      <c r="K32" s="61"/>
      <c r="L32" s="61"/>
      <c r="M32" s="52"/>
      <c r="N32" s="61">
        <f t="shared" si="7"/>
        <v>0</v>
      </c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</row>
    <row r="33" spans="1:27">
      <c r="A33" s="56"/>
      <c r="B33" s="56"/>
      <c r="C33" s="63"/>
      <c r="D33" s="65"/>
      <c r="E33" s="66"/>
      <c r="F33" s="56"/>
      <c r="G33" s="61">
        <f t="shared" si="8"/>
        <v>0</v>
      </c>
      <c r="H33" s="61">
        <f t="shared" si="6"/>
        <v>0</v>
      </c>
      <c r="I33" s="61">
        <f t="shared" si="2"/>
        <v>0</v>
      </c>
      <c r="J33" s="61">
        <f t="shared" si="3"/>
        <v>0</v>
      </c>
      <c r="K33" s="61"/>
      <c r="L33" s="61"/>
      <c r="M33" s="52"/>
      <c r="N33" s="61">
        <f t="shared" si="7"/>
        <v>0</v>
      </c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</row>
    <row r="34" spans="1:27">
      <c r="A34" s="56"/>
      <c r="B34" s="56"/>
      <c r="C34" s="63"/>
      <c r="D34" s="65" t="s">
        <v>8</v>
      </c>
      <c r="E34" s="76">
        <f>SUM(E4:E33)</f>
        <v>43561.78</v>
      </c>
      <c r="F34" s="56"/>
      <c r="G34" s="61">
        <f>SUM(G4:G33)</f>
        <v>1815.09</v>
      </c>
      <c r="H34" s="61">
        <f t="shared" ref="H34:N34" si="9">SUM(H4:H33)</f>
        <v>1815.09</v>
      </c>
      <c r="I34" s="61">
        <f t="shared" si="9"/>
        <v>1815.09</v>
      </c>
      <c r="J34" s="61">
        <f t="shared" si="9"/>
        <v>1815.09</v>
      </c>
      <c r="K34" s="61">
        <f t="shared" si="9"/>
        <v>0</v>
      </c>
      <c r="L34" s="61">
        <f t="shared" si="9"/>
        <v>0</v>
      </c>
      <c r="M34" s="61">
        <f t="shared" si="9"/>
        <v>0</v>
      </c>
      <c r="N34" s="61">
        <f t="shared" si="9"/>
        <v>7260.36</v>
      </c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</row>
    <row r="35" spans="1:27">
      <c r="E35" s="71"/>
    </row>
    <row r="36" ht="26" customHeight="1" spans="1:27">
      <c r="A36" s="53" t="s">
        <v>30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</row>
    <row r="41" spans="1:27">
      <c r="F41" s="25" t="s">
        <v>31</v>
      </c>
      <c r="G41">
        <f>E34-G34</f>
        <v>41746.69</v>
      </c>
    </row>
  </sheetData>
  <autoFilter xmlns:etc="http://www.wps.cn/officeDocument/2017/etCustomData" ref="A3:F36" etc:filterBottomFollowUsedRange="0">
    <extLst/>
  </autoFilter>
  <mergeCells count="1">
    <mergeCell ref="A36:K36"/>
  </mergeCells>
  <pageMargins left="0.75" right="0.75" top="1" bottom="1" header="0.5" footer="0.5"/>
  <pageSetup paperSize="9" scale="3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workbookViewId="0">
      <selection activeCell="D32" sqref="D32"/>
    </sheetView>
  </sheetViews>
  <sheetFormatPr defaultColWidth="9" defaultRowHeight="13.5"/>
  <cols>
    <col min="1" max="1" width="17.8833333333333" style="25" customWidth="1"/>
    <col min="2" max="2" width="6.75" style="25" customWidth="1"/>
    <col min="3" max="3" width="7" style="25" customWidth="1"/>
    <col min="4" max="4" width="53.25" customWidth="1"/>
    <col min="5" max="5" width="16.75" style="25" customWidth="1"/>
    <col min="6" max="6" width="14.6333333333333" customWidth="1"/>
    <col min="7" max="11" width="12.6333333333333" customWidth="1"/>
    <col min="12" max="12" width="11.25" customWidth="1"/>
    <col min="13" max="13" width="13.75" style="59" customWidth="1"/>
    <col min="14" max="14" width="9" customWidth="1"/>
  </cols>
  <sheetData>
    <row r="1" s="54" customFormat="1" ht="21" customHeight="1" spans="1:13">
      <c r="A1" s="55"/>
      <c r="B1" s="55" t="s">
        <v>32</v>
      </c>
      <c r="C1" s="55"/>
      <c r="E1" s="55"/>
      <c r="F1">
        <f>12*8</f>
        <v>96</v>
      </c>
      <c r="G1" t="s">
        <v>33</v>
      </c>
      <c r="H1"/>
      <c r="I1"/>
      <c r="J1"/>
      <c r="K1"/>
      <c r="M1" s="60"/>
    </row>
    <row r="2" spans="1:13">
      <c r="F2" s="25" t="s">
        <v>34</v>
      </c>
    </row>
    <row r="3" ht="28" customHeight="1" spans="1:13">
      <c r="A3" s="56" t="s">
        <v>2</v>
      </c>
      <c r="B3" s="56" t="s">
        <v>3</v>
      </c>
      <c r="C3" s="56" t="s">
        <v>4</v>
      </c>
      <c r="D3" s="56" t="s">
        <v>5</v>
      </c>
      <c r="E3" s="56" t="s">
        <v>6</v>
      </c>
      <c r="F3" s="57">
        <v>46174</v>
      </c>
      <c r="G3" s="57">
        <v>46204</v>
      </c>
      <c r="H3" s="57">
        <v>46235</v>
      </c>
      <c r="I3" s="57">
        <v>46266</v>
      </c>
      <c r="J3" s="57">
        <v>46296</v>
      </c>
      <c r="K3" s="57">
        <v>46327</v>
      </c>
      <c r="L3" s="57">
        <v>46357</v>
      </c>
      <c r="M3" s="61" t="s">
        <v>8</v>
      </c>
    </row>
    <row r="4" ht="21" customHeight="1" spans="1:13">
      <c r="A4" s="62">
        <v>46055</v>
      </c>
      <c r="B4" s="56" t="s">
        <v>9</v>
      </c>
      <c r="C4" s="63">
        <v>1</v>
      </c>
      <c r="D4" s="65" t="s">
        <v>35</v>
      </c>
      <c r="E4" s="66">
        <v>117806</v>
      </c>
      <c r="F4" s="61">
        <f t="shared" ref="F4:F13" si="0">ROUND(E4/$F$1,2)</f>
        <v>1227.15</v>
      </c>
      <c r="G4" s="61">
        <f>ROUND(E4/$F$1,2)</f>
        <v>1227.15</v>
      </c>
      <c r="H4" s="57"/>
      <c r="I4" s="57"/>
      <c r="J4" s="57"/>
      <c r="K4" s="57"/>
      <c r="L4" s="57"/>
      <c r="M4" s="61"/>
    </row>
    <row r="5" ht="19" customHeight="1" spans="1:13">
      <c r="A5" s="62">
        <v>46104</v>
      </c>
      <c r="B5" s="56" t="s">
        <v>9</v>
      </c>
      <c r="C5" s="63">
        <v>4</v>
      </c>
      <c r="D5" s="65" t="s">
        <v>36</v>
      </c>
      <c r="E5" s="66">
        <v>55838</v>
      </c>
      <c r="F5" s="61">
        <f t="shared" si="0"/>
        <v>581.65</v>
      </c>
      <c r="G5" s="61">
        <f t="shared" ref="G5:G13" si="1">ROUND(E5/$F$1,2)</f>
        <v>581.65</v>
      </c>
      <c r="H5" s="61"/>
      <c r="I5" s="61"/>
      <c r="J5" s="61"/>
      <c r="K5" s="61"/>
      <c r="L5" s="61"/>
      <c r="M5" s="61">
        <f>SUM(F5:L5)</f>
        <v>1163.3</v>
      </c>
    </row>
    <row r="6" ht="19" customHeight="1" spans="1:13">
      <c r="A6" s="62">
        <v>46125</v>
      </c>
      <c r="B6" s="56" t="s">
        <v>9</v>
      </c>
      <c r="C6" s="63">
        <v>5</v>
      </c>
      <c r="D6" s="65" t="s">
        <v>37</v>
      </c>
      <c r="E6" s="66">
        <v>585000</v>
      </c>
      <c r="F6" s="61">
        <f t="shared" si="0"/>
        <v>6093.75</v>
      </c>
      <c r="G6" s="61">
        <f t="shared" si="1"/>
        <v>6093.75</v>
      </c>
      <c r="H6" s="61"/>
      <c r="I6" s="61"/>
      <c r="J6" s="61"/>
      <c r="K6" s="61"/>
      <c r="L6" s="61"/>
      <c r="M6" s="61">
        <f>SUM(F6:L6)</f>
        <v>12187.5</v>
      </c>
    </row>
    <row r="7" ht="19" customHeight="1" spans="1:13">
      <c r="A7" s="62">
        <v>46156</v>
      </c>
      <c r="B7" s="56" t="s">
        <v>9</v>
      </c>
      <c r="C7" s="63">
        <v>7</v>
      </c>
      <c r="D7" s="65" t="s">
        <v>36</v>
      </c>
      <c r="E7" s="66">
        <v>74451.22</v>
      </c>
      <c r="F7" s="61">
        <f t="shared" si="0"/>
        <v>775.53</v>
      </c>
      <c r="G7" s="61">
        <f t="shared" si="1"/>
        <v>775.53</v>
      </c>
      <c r="H7" s="61"/>
      <c r="I7" s="61"/>
      <c r="J7" s="61"/>
      <c r="K7" s="61"/>
      <c r="L7" s="61"/>
      <c r="M7" s="61">
        <f>SUM(F7:L7)</f>
        <v>1551.06</v>
      </c>
    </row>
    <row r="8" ht="19" customHeight="1" spans="1:13">
      <c r="A8" s="62">
        <v>46156</v>
      </c>
      <c r="B8" s="56" t="s">
        <v>9</v>
      </c>
      <c r="C8" s="63">
        <v>8</v>
      </c>
      <c r="D8" s="65" t="s">
        <v>38</v>
      </c>
      <c r="E8" s="66">
        <v>54000</v>
      </c>
      <c r="F8" s="61">
        <f t="shared" si="0"/>
        <v>562.5</v>
      </c>
      <c r="G8" s="61">
        <f t="shared" si="1"/>
        <v>562.5</v>
      </c>
      <c r="H8" s="61"/>
      <c r="I8" s="61"/>
      <c r="J8" s="61"/>
      <c r="K8" s="61"/>
      <c r="L8" s="61"/>
      <c r="M8" s="61">
        <f>SUM(F8:L8)</f>
        <v>1125</v>
      </c>
    </row>
    <row r="9" ht="19" customHeight="1" spans="1:13">
      <c r="A9" s="62">
        <v>46156</v>
      </c>
      <c r="B9" s="56" t="s">
        <v>9</v>
      </c>
      <c r="C9" s="63">
        <v>9</v>
      </c>
      <c r="D9" s="65" t="s">
        <v>39</v>
      </c>
      <c r="E9" s="66">
        <v>125286</v>
      </c>
      <c r="F9" s="61">
        <f t="shared" si="0"/>
        <v>1305.06</v>
      </c>
      <c r="G9" s="61">
        <f t="shared" si="1"/>
        <v>1305.06</v>
      </c>
      <c r="H9" s="61"/>
      <c r="I9" s="61"/>
      <c r="J9" s="61"/>
      <c r="K9" s="61"/>
      <c r="L9" s="61"/>
      <c r="M9" s="61">
        <f>SUM(F9:L9)</f>
        <v>2610.12</v>
      </c>
    </row>
    <row r="10" ht="19" customHeight="1" spans="1:13">
      <c r="A10" s="62">
        <v>46161</v>
      </c>
      <c r="B10" s="56" t="s">
        <v>9</v>
      </c>
      <c r="C10" s="63">
        <v>13</v>
      </c>
      <c r="D10" s="65" t="s">
        <v>37</v>
      </c>
      <c r="E10" s="66">
        <v>780000</v>
      </c>
      <c r="F10" s="61">
        <f t="shared" si="0"/>
        <v>8125</v>
      </c>
      <c r="G10" s="61">
        <f t="shared" si="1"/>
        <v>8125</v>
      </c>
      <c r="H10" s="52"/>
      <c r="I10" s="52"/>
      <c r="J10" s="52"/>
      <c r="K10" s="52"/>
      <c r="L10" s="52"/>
      <c r="M10" s="61">
        <f t="shared" ref="M10:M20" si="2">SUM(F10:L10)</f>
        <v>16250</v>
      </c>
    </row>
    <row r="11" ht="19" customHeight="1" spans="1:13">
      <c r="A11" s="62">
        <v>46162</v>
      </c>
      <c r="B11" s="56" t="s">
        <v>9</v>
      </c>
      <c r="C11" s="63">
        <v>17</v>
      </c>
      <c r="D11" s="65" t="s">
        <v>40</v>
      </c>
      <c r="E11" s="66">
        <v>182531</v>
      </c>
      <c r="F11" s="61">
        <f t="shared" si="0"/>
        <v>1901.36</v>
      </c>
      <c r="G11" s="61">
        <f t="shared" si="1"/>
        <v>1901.36</v>
      </c>
      <c r="H11" s="52"/>
      <c r="I11" s="52"/>
      <c r="J11" s="52"/>
      <c r="K11" s="52"/>
      <c r="L11" s="52"/>
      <c r="M11" s="61">
        <f t="shared" si="2"/>
        <v>3802.72</v>
      </c>
    </row>
    <row r="12" ht="19" customHeight="1" spans="1:13">
      <c r="A12" s="62">
        <v>46059</v>
      </c>
      <c r="B12" s="56" t="s">
        <v>9</v>
      </c>
      <c r="C12" s="63">
        <v>2</v>
      </c>
      <c r="D12" s="65" t="s">
        <v>41</v>
      </c>
      <c r="E12" s="66">
        <v>75000</v>
      </c>
      <c r="F12" s="61">
        <f t="shared" si="0"/>
        <v>781.25</v>
      </c>
      <c r="G12" s="61">
        <f t="shared" si="1"/>
        <v>781.25</v>
      </c>
      <c r="H12" s="52"/>
      <c r="I12" s="52"/>
      <c r="J12" s="52"/>
      <c r="K12" s="52"/>
      <c r="L12" s="52"/>
      <c r="M12" s="61">
        <f t="shared" si="2"/>
        <v>1562.5</v>
      </c>
    </row>
    <row r="13" spans="1:13">
      <c r="A13" s="62">
        <v>46133</v>
      </c>
      <c r="B13" s="56" t="s">
        <v>9</v>
      </c>
      <c r="C13" s="63">
        <v>11</v>
      </c>
      <c r="D13" s="65" t="s">
        <v>41</v>
      </c>
      <c r="E13" s="66">
        <v>52500</v>
      </c>
      <c r="F13" s="61">
        <f t="shared" si="0"/>
        <v>546.88</v>
      </c>
      <c r="G13" s="61">
        <f t="shared" si="1"/>
        <v>546.88</v>
      </c>
      <c r="H13" s="52"/>
      <c r="I13" s="52"/>
      <c r="J13" s="52"/>
      <c r="K13" s="52"/>
      <c r="L13" s="52"/>
      <c r="M13" s="61">
        <f t="shared" si="2"/>
        <v>1093.76</v>
      </c>
    </row>
    <row r="14" spans="1:13">
      <c r="A14" s="56"/>
      <c r="B14" s="56"/>
      <c r="C14" s="56"/>
      <c r="D14" s="52"/>
      <c r="E14" s="56"/>
      <c r="F14" s="52"/>
      <c r="G14" s="52"/>
      <c r="H14" s="52"/>
      <c r="I14" s="52"/>
      <c r="J14" s="52"/>
      <c r="K14" s="52"/>
      <c r="L14" s="52"/>
      <c r="M14" s="61">
        <f t="shared" si="2"/>
        <v>0</v>
      </c>
    </row>
    <row r="15" hidden="1" spans="1:13">
      <c r="A15" s="56"/>
      <c r="B15" s="56"/>
      <c r="C15" s="56"/>
      <c r="D15" s="52"/>
      <c r="E15" s="56"/>
      <c r="F15" s="52"/>
      <c r="G15" s="52"/>
      <c r="H15" s="52"/>
      <c r="I15" s="52"/>
      <c r="J15" s="52"/>
      <c r="K15" s="52"/>
      <c r="L15" s="52"/>
      <c r="M15" s="61">
        <f t="shared" si="2"/>
        <v>0</v>
      </c>
    </row>
    <row r="16" hidden="1" spans="1:13">
      <c r="A16" s="56"/>
      <c r="B16" s="56"/>
      <c r="C16" s="56"/>
      <c r="D16" s="52"/>
      <c r="E16" s="56"/>
      <c r="F16" s="52"/>
      <c r="G16" s="52"/>
      <c r="H16" s="52"/>
      <c r="I16" s="52"/>
      <c r="J16" s="52"/>
      <c r="K16" s="52"/>
      <c r="L16" s="52"/>
      <c r="M16" s="61">
        <f t="shared" si="2"/>
        <v>0</v>
      </c>
    </row>
    <row r="17" hidden="1" spans="1:14">
      <c r="A17" s="56"/>
      <c r="B17" s="56"/>
      <c r="C17" s="56"/>
      <c r="D17" s="52"/>
      <c r="E17" s="56"/>
      <c r="F17" s="52"/>
      <c r="G17" s="52"/>
      <c r="H17" s="52"/>
      <c r="I17" s="52"/>
      <c r="J17" s="52"/>
      <c r="K17" s="52"/>
      <c r="L17" s="52"/>
      <c r="M17" s="61">
        <f t="shared" si="2"/>
        <v>0</v>
      </c>
    </row>
    <row r="18" hidden="1" spans="1:14">
      <c r="A18" s="56"/>
      <c r="B18" s="56"/>
      <c r="C18" s="56"/>
      <c r="D18" s="52"/>
      <c r="E18" s="56"/>
      <c r="F18" s="52"/>
      <c r="G18" s="52"/>
      <c r="H18" s="52"/>
      <c r="I18" s="52"/>
      <c r="J18" s="52"/>
      <c r="K18" s="52"/>
      <c r="L18" s="52"/>
      <c r="M18" s="61">
        <f t="shared" si="2"/>
        <v>0</v>
      </c>
    </row>
    <row r="19" spans="1:14">
      <c r="A19" s="56"/>
      <c r="B19" s="56"/>
      <c r="C19" s="56"/>
      <c r="D19" s="52"/>
      <c r="E19" s="56"/>
      <c r="F19" s="52"/>
      <c r="G19" s="52"/>
      <c r="H19" s="52"/>
      <c r="I19" s="52"/>
      <c r="J19" s="52"/>
      <c r="K19" s="52"/>
      <c r="L19" s="52"/>
      <c r="M19" s="61">
        <f t="shared" si="2"/>
        <v>0</v>
      </c>
    </row>
    <row r="20" spans="1:14">
      <c r="A20" s="56"/>
      <c r="B20" s="56"/>
      <c r="C20" s="56"/>
      <c r="D20" s="52"/>
      <c r="E20" s="56"/>
      <c r="F20" s="52"/>
      <c r="G20" s="52"/>
      <c r="H20" s="52"/>
      <c r="I20" s="52"/>
      <c r="J20" s="52"/>
      <c r="K20" s="52"/>
      <c r="L20" s="52"/>
      <c r="M20" s="61">
        <f t="shared" si="2"/>
        <v>0</v>
      </c>
    </row>
    <row r="21" ht="27" customHeight="1" spans="1:14">
      <c r="A21" s="69"/>
      <c r="B21" s="69"/>
      <c r="C21" s="70"/>
      <c r="D21" s="67" t="s">
        <v>8</v>
      </c>
      <c r="E21" s="68">
        <f>SUM(E4:E20)</f>
        <v>2102412.22</v>
      </c>
      <c r="F21" s="68">
        <f>SUM(F4:F20)</f>
        <v>21900.13</v>
      </c>
      <c r="G21" s="68">
        <f>SUM(G4:G20)</f>
        <v>21900.13</v>
      </c>
      <c r="H21" s="68">
        <f t="shared" ref="F21:M21" si="3">SUM(H5:H20)</f>
        <v>0</v>
      </c>
      <c r="I21" s="68">
        <f t="shared" si="3"/>
        <v>0</v>
      </c>
      <c r="J21" s="68">
        <f t="shared" si="3"/>
        <v>0</v>
      </c>
      <c r="K21" s="68">
        <f t="shared" si="3"/>
        <v>0</v>
      </c>
      <c r="L21" s="68">
        <f t="shared" si="3"/>
        <v>0</v>
      </c>
      <c r="M21" s="68">
        <f t="shared" si="3"/>
        <v>41345.96</v>
      </c>
    </row>
    <row r="22" customFormat="1" ht="25" customHeight="1" spans="1:14">
      <c r="A22" s="53" t="s">
        <v>42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N22" s="59"/>
    </row>
    <row r="23" spans="1:14">
      <c r="E23" s="71"/>
    </row>
    <row r="27" spans="1:14">
      <c r="E27" s="25" t="s">
        <v>31</v>
      </c>
      <c r="F27">
        <f>E21-F21</f>
        <v>2080512.09</v>
      </c>
    </row>
  </sheetData>
  <autoFilter xmlns:etc="http://www.wps.cn/officeDocument/2017/etCustomData" ref="A3:E13" etc:filterBottomFollowUsedRange="0">
    <extLst/>
  </autoFilter>
  <mergeCells count="1">
    <mergeCell ref="A22:K2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tabSelected="1" workbookViewId="0">
      <selection activeCell="D23" sqref="D23"/>
    </sheetView>
  </sheetViews>
  <sheetFormatPr defaultColWidth="9" defaultRowHeight="13.5"/>
  <cols>
    <col min="1" max="1" width="36.125" style="25" customWidth="1"/>
    <col min="2" max="2" width="8.75" style="25" customWidth="1"/>
    <col min="3" max="3" width="10.25" style="25" customWidth="1"/>
    <col min="4" max="4" width="43.375" customWidth="1"/>
    <col min="5" max="5" width="11.5" style="25" customWidth="1"/>
    <col min="6" max="6" width="11.5" customWidth="1"/>
    <col min="7" max="8" width="12.6333333333333" customWidth="1"/>
    <col min="9" max="9" width="11.25" customWidth="1"/>
    <col min="10" max="10" width="13.75" style="59" customWidth="1"/>
  </cols>
  <sheetData>
    <row r="1" s="54" customFormat="1" ht="21" customHeight="1" spans="1:10">
      <c r="A1" s="55" t="s">
        <v>43</v>
      </c>
      <c r="B1" s="55"/>
      <c r="C1" s="55"/>
      <c r="E1" s="55"/>
      <c r="G1">
        <v>12</v>
      </c>
      <c r="H1" t="s">
        <v>44</v>
      </c>
      <c r="J1" s="60"/>
    </row>
    <row r="3" ht="28" customHeight="1" spans="1:10">
      <c r="A3" s="56" t="s">
        <v>2</v>
      </c>
      <c r="B3" s="56" t="s">
        <v>3</v>
      </c>
      <c r="C3" s="56" t="s">
        <v>4</v>
      </c>
      <c r="D3" s="56" t="s">
        <v>5</v>
      </c>
      <c r="E3" s="56" t="s">
        <v>6</v>
      </c>
      <c r="F3" s="57">
        <v>46174</v>
      </c>
      <c r="G3" s="57">
        <v>46204</v>
      </c>
      <c r="H3" s="57">
        <v>46235</v>
      </c>
      <c r="I3" s="57">
        <v>46266</v>
      </c>
      <c r="J3" s="61" t="s">
        <v>8</v>
      </c>
    </row>
    <row r="4" ht="19" customHeight="1" spans="1:10">
      <c r="A4" s="62">
        <v>46183</v>
      </c>
      <c r="B4" s="56" t="s">
        <v>9</v>
      </c>
      <c r="C4" s="63">
        <v>14</v>
      </c>
      <c r="D4" s="52" t="s">
        <v>45</v>
      </c>
      <c r="E4" s="64">
        <v>818.52</v>
      </c>
      <c r="F4" s="61">
        <f t="shared" ref="F4:F9" si="0">ROUND(E4/$G$1,2)</f>
        <v>68.21</v>
      </c>
      <c r="G4" s="61">
        <f t="shared" ref="G4:G9" si="1">ROUND(E4/$G$1,2)</f>
        <v>68.21</v>
      </c>
      <c r="H4" s="61"/>
      <c r="I4" s="61"/>
      <c r="J4" s="61">
        <f>SUM(F4:I4)</f>
        <v>136.42</v>
      </c>
    </row>
    <row r="5" ht="19" customHeight="1" spans="1:10">
      <c r="A5" s="62">
        <v>46196</v>
      </c>
      <c r="B5" s="56" t="s">
        <v>9</v>
      </c>
      <c r="C5" s="63">
        <v>50</v>
      </c>
      <c r="D5" s="65" t="s">
        <v>46</v>
      </c>
      <c r="E5" s="66">
        <v>1130.1</v>
      </c>
      <c r="F5" s="61">
        <f t="shared" si="0"/>
        <v>94.18</v>
      </c>
      <c r="G5" s="61">
        <f t="shared" si="1"/>
        <v>94.18</v>
      </c>
      <c r="H5" s="61"/>
      <c r="I5" s="61"/>
      <c r="J5" s="61">
        <f t="shared" ref="J4:J10" si="2">SUM(F5:I5)</f>
        <v>188.36</v>
      </c>
    </row>
    <row r="6" ht="19" customHeight="1" spans="1:10">
      <c r="A6" s="62"/>
      <c r="B6" s="56"/>
      <c r="C6" s="63"/>
      <c r="D6" s="65"/>
      <c r="E6" s="66"/>
      <c r="F6" s="61">
        <f t="shared" si="0"/>
        <v>0</v>
      </c>
      <c r="G6" s="61">
        <f t="shared" si="1"/>
        <v>0</v>
      </c>
      <c r="H6" s="61"/>
      <c r="I6" s="61"/>
      <c r="J6" s="61">
        <f t="shared" si="2"/>
        <v>0</v>
      </c>
    </row>
    <row r="7" ht="19" customHeight="1" spans="1:10">
      <c r="A7" s="62"/>
      <c r="B7" s="56"/>
      <c r="C7" s="63"/>
      <c r="D7" s="65"/>
      <c r="E7" s="66"/>
      <c r="F7" s="61">
        <f t="shared" si="0"/>
        <v>0</v>
      </c>
      <c r="G7" s="61">
        <f t="shared" si="1"/>
        <v>0</v>
      </c>
      <c r="H7" s="61"/>
      <c r="I7" s="61"/>
      <c r="J7" s="61">
        <f t="shared" si="2"/>
        <v>0</v>
      </c>
    </row>
    <row r="8" ht="19" customHeight="1" spans="1:10">
      <c r="A8" s="62"/>
      <c r="B8" s="56"/>
      <c r="C8" s="63"/>
      <c r="D8" s="65"/>
      <c r="E8" s="66"/>
      <c r="F8" s="61">
        <f t="shared" si="0"/>
        <v>0</v>
      </c>
      <c r="G8" s="61">
        <f t="shared" si="1"/>
        <v>0</v>
      </c>
      <c r="H8" s="61"/>
      <c r="I8" s="61"/>
      <c r="J8" s="61">
        <f t="shared" si="2"/>
        <v>0</v>
      </c>
    </row>
    <row r="9" ht="19" customHeight="1" spans="1:10">
      <c r="A9" s="62"/>
      <c r="B9" s="56"/>
      <c r="C9" s="63"/>
      <c r="D9" s="65"/>
      <c r="E9" s="66"/>
      <c r="F9" s="61">
        <f t="shared" si="0"/>
        <v>0</v>
      </c>
      <c r="G9" s="61">
        <f t="shared" si="1"/>
        <v>0</v>
      </c>
      <c r="H9" s="61"/>
      <c r="I9" s="61"/>
      <c r="J9" s="61">
        <f t="shared" si="2"/>
        <v>0</v>
      </c>
    </row>
    <row r="10" ht="19" customHeight="1" spans="1:10">
      <c r="A10" s="62"/>
      <c r="B10" s="56"/>
      <c r="C10" s="63"/>
      <c r="D10" s="67" t="s">
        <v>8</v>
      </c>
      <c r="E10" s="68">
        <f>SUM(E4:E9)</f>
        <v>1948.62</v>
      </c>
      <c r="F10" s="68">
        <f>SUM(F4:F9)</f>
        <v>162.39</v>
      </c>
      <c r="G10" s="68">
        <f>SUM(G4:G9)</f>
        <v>162.39</v>
      </c>
      <c r="H10" s="68">
        <f>SUM(H4:H9)</f>
        <v>0</v>
      </c>
      <c r="I10" s="68">
        <f>SUM(I4:I9)</f>
        <v>0</v>
      </c>
      <c r="J10" s="61">
        <f t="shared" si="2"/>
        <v>324.78</v>
      </c>
    </row>
    <row r="11" spans="1:10">
      <c r="A11" s="53" t="s">
        <v>47</v>
      </c>
      <c r="B11" s="53"/>
      <c r="C11" s="53"/>
      <c r="D11" s="53"/>
      <c r="E11" s="53"/>
      <c r="F11" s="53"/>
      <c r="G11" s="53"/>
      <c r="H11" s="53"/>
      <c r="I11" s="53"/>
      <c r="J11" s="53"/>
    </row>
    <row r="17" spans="1:10">
      <c r="E17" s="25" t="s">
        <v>31</v>
      </c>
      <c r="F17">
        <f>E10-F10</f>
        <v>1786.23</v>
      </c>
    </row>
    <row r="24" ht="18.75" spans="1:10">
      <c r="A24" s="55" t="s">
        <v>48</v>
      </c>
      <c r="B24" s="55"/>
      <c r="C24" s="55"/>
      <c r="D24" s="54"/>
      <c r="E24" s="55"/>
      <c r="F24" s="54"/>
      <c r="G24">
        <v>12</v>
      </c>
      <c r="H24" t="s">
        <v>49</v>
      </c>
      <c r="I24" s="54"/>
      <c r="J24" s="60"/>
    </row>
    <row r="26" spans="1:10">
      <c r="A26" s="56" t="s">
        <v>2</v>
      </c>
      <c r="B26" s="56" t="s">
        <v>3</v>
      </c>
      <c r="C26" s="56" t="s">
        <v>4</v>
      </c>
      <c r="D26" s="56" t="s">
        <v>5</v>
      </c>
      <c r="E26" s="56" t="s">
        <v>6</v>
      </c>
      <c r="F26" s="57">
        <v>46174</v>
      </c>
      <c r="G26" s="57">
        <v>46204</v>
      </c>
      <c r="H26" s="57">
        <v>46235</v>
      </c>
      <c r="I26" s="57">
        <v>46266</v>
      </c>
      <c r="J26" s="61" t="s">
        <v>8</v>
      </c>
    </row>
    <row r="27" spans="1:10">
      <c r="A27" s="62">
        <v>46199</v>
      </c>
      <c r="B27" s="56" t="s">
        <v>9</v>
      </c>
      <c r="C27" s="63">
        <v>64</v>
      </c>
      <c r="D27" s="52" t="s">
        <v>50</v>
      </c>
      <c r="E27" s="64">
        <v>15214</v>
      </c>
      <c r="F27" s="61">
        <f>ROUND(E27/$G$24,2)</f>
        <v>1267.83</v>
      </c>
      <c r="G27" s="61">
        <f t="shared" ref="G27:G32" si="3">ROUND(E27/$G$1,2)</f>
        <v>1267.83</v>
      </c>
      <c r="H27" s="61"/>
      <c r="I27" s="61"/>
      <c r="J27" s="61">
        <f t="shared" ref="J27:J33" si="4">SUM(F27:I27)</f>
        <v>2535.66</v>
      </c>
    </row>
    <row r="28" spans="1:10">
      <c r="A28" s="62"/>
      <c r="B28" s="56" t="s">
        <v>9</v>
      </c>
      <c r="C28" s="63"/>
      <c r="D28" s="65"/>
      <c r="E28" s="66"/>
      <c r="F28" s="61">
        <f t="shared" ref="F27:F32" si="5">ROUND(E28/$G$1,2)</f>
        <v>0</v>
      </c>
      <c r="G28" s="61">
        <f t="shared" si="3"/>
        <v>0</v>
      </c>
      <c r="H28" s="61"/>
      <c r="I28" s="61"/>
      <c r="J28" s="61">
        <f t="shared" si="4"/>
        <v>0</v>
      </c>
    </row>
    <row r="29" spans="1:10">
      <c r="A29" s="62"/>
      <c r="B29" s="56"/>
      <c r="C29" s="63"/>
      <c r="D29" s="65"/>
      <c r="E29" s="66"/>
      <c r="F29" s="61">
        <f t="shared" si="5"/>
        <v>0</v>
      </c>
      <c r="G29" s="61">
        <f t="shared" si="3"/>
        <v>0</v>
      </c>
      <c r="H29" s="61"/>
      <c r="I29" s="61"/>
      <c r="J29" s="61">
        <f t="shared" si="4"/>
        <v>0</v>
      </c>
    </row>
    <row r="30" spans="1:10">
      <c r="A30" s="62"/>
      <c r="B30" s="56"/>
      <c r="C30" s="63"/>
      <c r="D30" s="65"/>
      <c r="E30" s="66"/>
      <c r="F30" s="61">
        <f t="shared" si="5"/>
        <v>0</v>
      </c>
      <c r="G30" s="61">
        <f t="shared" si="3"/>
        <v>0</v>
      </c>
      <c r="H30" s="61"/>
      <c r="I30" s="61"/>
      <c r="J30" s="61">
        <f t="shared" si="4"/>
        <v>0</v>
      </c>
    </row>
    <row r="31" spans="1:10">
      <c r="A31" s="62"/>
      <c r="B31" s="56"/>
      <c r="C31" s="63"/>
      <c r="D31" s="65"/>
      <c r="E31" s="66"/>
      <c r="F31" s="61">
        <f t="shared" si="5"/>
        <v>0</v>
      </c>
      <c r="G31" s="61">
        <f t="shared" si="3"/>
        <v>0</v>
      </c>
      <c r="H31" s="61"/>
      <c r="I31" s="61"/>
      <c r="J31" s="61">
        <f t="shared" si="4"/>
        <v>0</v>
      </c>
    </row>
    <row r="32" spans="1:10">
      <c r="A32" s="62"/>
      <c r="B32" s="56"/>
      <c r="C32" s="63"/>
      <c r="D32" s="65"/>
      <c r="E32" s="66"/>
      <c r="F32" s="61">
        <f t="shared" si="5"/>
        <v>0</v>
      </c>
      <c r="G32" s="61">
        <f t="shared" si="3"/>
        <v>0</v>
      </c>
      <c r="H32" s="61"/>
      <c r="I32" s="61"/>
      <c r="J32" s="61">
        <f t="shared" si="4"/>
        <v>0</v>
      </c>
    </row>
    <row r="33" spans="1:10">
      <c r="A33" s="62"/>
      <c r="B33" s="56"/>
      <c r="C33" s="63"/>
      <c r="D33" s="67" t="s">
        <v>8</v>
      </c>
      <c r="E33" s="68">
        <f t="shared" ref="E33:I33" si="6">SUM(E27:E32)</f>
        <v>15214</v>
      </c>
      <c r="F33" s="68">
        <f t="shared" si="6"/>
        <v>1267.83</v>
      </c>
      <c r="G33" s="68">
        <f t="shared" si="6"/>
        <v>1267.83</v>
      </c>
      <c r="H33" s="68">
        <f t="shared" si="6"/>
        <v>0</v>
      </c>
      <c r="I33" s="68">
        <f t="shared" si="6"/>
        <v>0</v>
      </c>
      <c r="J33" s="61">
        <f t="shared" si="4"/>
        <v>2535.66</v>
      </c>
    </row>
    <row r="34" spans="1:10">
      <c r="A34" s="53" t="s">
        <v>47</v>
      </c>
      <c r="B34" s="53"/>
      <c r="C34" s="53"/>
      <c r="D34" s="53"/>
      <c r="E34" s="53"/>
      <c r="F34" s="53"/>
      <c r="G34" s="53"/>
      <c r="H34" s="53"/>
      <c r="I34" s="53"/>
      <c r="J34" s="53"/>
    </row>
    <row r="40" spans="1:10">
      <c r="E40" s="25" t="s">
        <v>31</v>
      </c>
      <c r="F40">
        <f>E33-F33</f>
        <v>13946.17</v>
      </c>
    </row>
  </sheetData>
  <autoFilter xmlns:etc="http://www.wps.cn/officeDocument/2017/etCustomData" ref="A3:E11" etc:filterBottomFollowUsedRange="0">
    <extLst/>
  </autoFilter>
  <mergeCells count="2">
    <mergeCell ref="A11:J11"/>
    <mergeCell ref="A34:J3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17"/>
  <sheetViews>
    <sheetView workbookViewId="0">
      <selection activeCell="E33" sqref="E33"/>
    </sheetView>
  </sheetViews>
  <sheetFormatPr defaultColWidth="9" defaultRowHeight="13.5" outlineLevelCol="4"/>
  <cols>
    <col min="1" max="1" width="5" style="25" customWidth="1"/>
    <col min="2" max="2" width="22.75" style="25" customWidth="1"/>
    <col min="3" max="3" width="20.75" customWidth="1"/>
    <col min="4" max="4" width="21.25" customWidth="1"/>
    <col min="5" max="5" width="30.75" style="25" customWidth="1"/>
  </cols>
  <sheetData>
    <row r="2" s="54" customFormat="1" ht="18.75" spans="1:5">
      <c r="A2" s="55" t="s">
        <v>51</v>
      </c>
      <c r="B2" s="55"/>
      <c r="C2" s="55"/>
      <c r="D2" s="55"/>
      <c r="E2" s="55"/>
    </row>
    <row r="3" ht="7" customHeight="1" spans="1:5">
      <c r="A3" s="55"/>
      <c r="B3" s="55"/>
      <c r="C3" s="55"/>
      <c r="D3" s="55"/>
      <c r="E3" s="55"/>
    </row>
    <row r="4" ht="21" customHeight="1" spans="1:5">
      <c r="A4" s="56" t="s">
        <v>52</v>
      </c>
      <c r="B4" s="56" t="s">
        <v>53</v>
      </c>
      <c r="C4" s="57">
        <v>46174</v>
      </c>
      <c r="D4" s="57">
        <v>46204</v>
      </c>
      <c r="E4" s="56" t="s">
        <v>8</v>
      </c>
    </row>
    <row r="5" spans="1:5">
      <c r="A5" s="56" t="s">
        <v>54</v>
      </c>
      <c r="B5" s="56" t="s">
        <v>55</v>
      </c>
      <c r="C5" s="52"/>
      <c r="D5" s="52"/>
      <c r="E5" s="56"/>
    </row>
    <row r="6" spans="1:5">
      <c r="A6" s="56" t="s">
        <v>56</v>
      </c>
      <c r="B6" s="56" t="s">
        <v>57</v>
      </c>
      <c r="C6" s="52"/>
      <c r="D6" s="52"/>
      <c r="E6" s="56"/>
    </row>
    <row r="7" spans="1:5">
      <c r="A7" s="56" t="s">
        <v>58</v>
      </c>
      <c r="B7" s="56" t="s">
        <v>59</v>
      </c>
      <c r="C7" s="52"/>
      <c r="D7" s="52"/>
      <c r="E7" s="56"/>
    </row>
    <row r="8" spans="1:5">
      <c r="A8" s="56" t="s">
        <v>60</v>
      </c>
      <c r="B8" s="56" t="s">
        <v>61</v>
      </c>
      <c r="C8" s="52"/>
      <c r="D8" s="52"/>
      <c r="E8" s="56"/>
    </row>
    <row r="9" spans="1:5">
      <c r="A9" s="56" t="s">
        <v>62</v>
      </c>
      <c r="B9" s="56" t="s">
        <v>63</v>
      </c>
      <c r="C9" s="52"/>
      <c r="D9" s="52"/>
      <c r="E9" s="56"/>
    </row>
    <row r="10" spans="1:5">
      <c r="A10" s="56" t="s">
        <v>64</v>
      </c>
      <c r="B10" s="56" t="s">
        <v>65</v>
      </c>
      <c r="C10" s="52"/>
      <c r="D10" s="52"/>
      <c r="E10" s="56"/>
    </row>
    <row r="11" spans="1:5">
      <c r="A11" s="56" t="s">
        <v>66</v>
      </c>
      <c r="B11" s="56" t="s">
        <v>67</v>
      </c>
      <c r="C11" s="52"/>
      <c r="D11" s="52"/>
      <c r="E11" s="56"/>
    </row>
    <row r="12" spans="1:5">
      <c r="A12" s="56" t="s">
        <v>68</v>
      </c>
      <c r="B12" s="56" t="s">
        <v>69</v>
      </c>
      <c r="C12" s="52"/>
      <c r="D12" s="52"/>
      <c r="E12" s="56"/>
    </row>
    <row r="13" spans="1:5">
      <c r="A13" s="56" t="s">
        <v>70</v>
      </c>
      <c r="B13" s="56" t="s">
        <v>71</v>
      </c>
      <c r="C13" s="58">
        <f>250000/12</f>
        <v>20833.3333333333</v>
      </c>
      <c r="D13" s="52"/>
      <c r="E13" s="56"/>
    </row>
    <row r="14" spans="1:5">
      <c r="A14" s="56" t="s">
        <v>72</v>
      </c>
      <c r="B14" s="56" t="s">
        <v>73</v>
      </c>
      <c r="C14" s="52"/>
      <c r="D14" s="52"/>
      <c r="E14" s="56"/>
    </row>
    <row r="15" spans="1:5">
      <c r="A15" s="56" t="s">
        <v>74</v>
      </c>
      <c r="B15" s="56" t="s">
        <v>75</v>
      </c>
      <c r="C15" s="52" t="s">
        <v>76</v>
      </c>
      <c r="D15" s="52"/>
      <c r="E15" s="56"/>
    </row>
    <row r="16" spans="1:5">
      <c r="A16" s="56" t="s">
        <v>77</v>
      </c>
      <c r="B16" s="56" t="s">
        <v>78</v>
      </c>
      <c r="C16" s="52"/>
      <c r="D16" s="52"/>
      <c r="E16" s="56"/>
    </row>
    <row r="17" spans="1:5">
      <c r="A17" s="53" t="s">
        <v>79</v>
      </c>
      <c r="B17" s="53"/>
      <c r="C17" s="53"/>
      <c r="D17" s="53"/>
      <c r="E17" s="53"/>
    </row>
  </sheetData>
  <mergeCells count="2">
    <mergeCell ref="A17:E17"/>
    <mergeCell ref="A2:E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workbookViewId="0">
      <selection activeCell="B8" sqref="B8"/>
    </sheetView>
  </sheetViews>
  <sheetFormatPr defaultColWidth="9" defaultRowHeight="13.5" outlineLevelRow="4"/>
  <cols>
    <col min="1" max="1" width="28.3833333333333" style="25" customWidth="1"/>
    <col min="2" max="2" width="16.5" style="25" customWidth="1"/>
    <col min="3" max="3" width="12.8833333333333" style="25" customWidth="1"/>
    <col min="4" max="4" width="16.6333333333333" style="25" customWidth="1"/>
    <col min="5" max="6" width="9" style="25"/>
    <col min="7" max="7" width="16.3833333333333" customWidth="1"/>
    <col min="8" max="8" width="12.25" customWidth="1"/>
    <col min="9" max="9" width="10.1333333333333" customWidth="1"/>
    <col min="10" max="10" width="12.3833333333333" customWidth="1"/>
    <col min="11" max="11" width="9.38333333333333" customWidth="1"/>
  </cols>
  <sheetData>
    <row r="1" ht="34" customHeight="1" spans="1:9">
      <c r="A1" s="50" t="s">
        <v>80</v>
      </c>
      <c r="B1" s="50" t="s">
        <v>81</v>
      </c>
      <c r="C1" s="50" t="s">
        <v>82</v>
      </c>
      <c r="D1" s="50" t="s">
        <v>83</v>
      </c>
      <c r="E1" s="50" t="s">
        <v>84</v>
      </c>
      <c r="F1" s="50" t="s">
        <v>85</v>
      </c>
      <c r="G1" s="50" t="s">
        <v>86</v>
      </c>
      <c r="H1" s="50" t="s">
        <v>87</v>
      </c>
      <c r="I1" s="50" t="s">
        <v>88</v>
      </c>
    </row>
    <row r="2" ht="21" customHeight="1" spans="1:9">
      <c r="A2" s="50" t="s">
        <v>89</v>
      </c>
      <c r="B2" s="50" t="s">
        <v>90</v>
      </c>
      <c r="C2" s="50" t="s">
        <v>91</v>
      </c>
      <c r="D2" s="50" t="s">
        <v>92</v>
      </c>
      <c r="E2" s="50" t="s">
        <v>93</v>
      </c>
      <c r="F2" s="51">
        <v>45</v>
      </c>
      <c r="G2" s="52">
        <v>112500</v>
      </c>
      <c r="H2" s="52">
        <v>36</v>
      </c>
      <c r="I2" s="52">
        <f>G2/F2</f>
        <v>2500</v>
      </c>
    </row>
    <row r="3" ht="21" customHeight="1" spans="1:9">
      <c r="A3" s="50" t="s">
        <v>89</v>
      </c>
      <c r="B3" s="50" t="s">
        <v>90</v>
      </c>
      <c r="C3" s="50" t="s">
        <v>94</v>
      </c>
      <c r="D3" s="50" t="s">
        <v>95</v>
      </c>
      <c r="E3" s="50" t="s">
        <v>96</v>
      </c>
      <c r="F3" s="51">
        <v>1</v>
      </c>
      <c r="G3" s="52">
        <v>1690</v>
      </c>
      <c r="H3" s="52">
        <v>36</v>
      </c>
      <c r="I3" s="52">
        <f>G3/F3</f>
        <v>1690</v>
      </c>
    </row>
    <row r="4" ht="23" customHeight="1" spans="1:9">
      <c r="A4" s="50" t="s">
        <v>89</v>
      </c>
      <c r="B4" s="50" t="s">
        <v>90</v>
      </c>
      <c r="C4" s="50" t="s">
        <v>94</v>
      </c>
      <c r="D4" s="50" t="s">
        <v>97</v>
      </c>
      <c r="E4" s="50" t="s">
        <v>98</v>
      </c>
      <c r="F4" s="51">
        <v>2</v>
      </c>
      <c r="G4" s="52">
        <v>4600</v>
      </c>
      <c r="H4" s="52">
        <v>60</v>
      </c>
      <c r="I4" s="52">
        <f>G4/F4</f>
        <v>2300</v>
      </c>
    </row>
    <row r="5" spans="1:9">
      <c r="A5" s="53" t="s">
        <v>99</v>
      </c>
      <c r="B5" s="53"/>
      <c r="C5" s="53"/>
      <c r="D5" s="53"/>
      <c r="E5" s="53"/>
      <c r="F5" s="53"/>
      <c r="G5" s="53"/>
      <c r="H5" s="53"/>
    </row>
  </sheetData>
  <mergeCells count="1">
    <mergeCell ref="A5:H5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90"/>
  <sheetViews>
    <sheetView topLeftCell="A60" workbookViewId="0">
      <selection activeCell="J79" sqref="J79"/>
    </sheetView>
  </sheetViews>
  <sheetFormatPr defaultColWidth="9" defaultRowHeight="13.5"/>
  <cols>
    <col min="1" max="1" width="18.8833333333333" customWidth="1"/>
    <col min="2" max="2" width="14.1333333333333" customWidth="1"/>
    <col min="3" max="3" width="18" style="25" customWidth="1"/>
    <col min="4" max="4" width="36.3833333333333" style="25" customWidth="1"/>
    <col min="5" max="5" width="14.3833333333333" customWidth="1"/>
    <col min="6" max="6" width="11.75" customWidth="1"/>
    <col min="7" max="7" width="11.8833333333333" customWidth="1"/>
    <col min="8" max="8" width="9" style="24"/>
    <col min="9" max="9" width="9" style="34"/>
    <col min="10" max="10" width="11.5" style="34"/>
    <col min="11" max="34" width="9" style="34"/>
  </cols>
  <sheetData>
    <row r="1" s="32" customFormat="1" ht="30" customHeight="1" spans="1:34">
      <c r="A1" s="35" t="s">
        <v>100</v>
      </c>
      <c r="B1" s="36"/>
      <c r="C1" s="36"/>
      <c r="D1" s="36"/>
      <c r="E1" s="36"/>
      <c r="F1" s="36"/>
      <c r="G1" s="36"/>
      <c r="H1" s="36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="24" customFormat="1" ht="15" spans="1:34">
      <c r="A2" s="38" t="s">
        <v>52</v>
      </c>
      <c r="B2" s="39" t="s">
        <v>101</v>
      </c>
      <c r="C2" s="38" t="s">
        <v>102</v>
      </c>
      <c r="D2" s="38" t="s">
        <v>103</v>
      </c>
      <c r="E2" s="40" t="s">
        <v>104</v>
      </c>
      <c r="F2" s="41" t="s">
        <v>105</v>
      </c>
      <c r="G2" s="41" t="s">
        <v>88</v>
      </c>
      <c r="H2" s="42" t="s">
        <v>106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</row>
    <row r="3" s="24" customFormat="1" ht="15" spans="1:34">
      <c r="A3" s="1">
        <v>1</v>
      </c>
      <c r="B3" s="2" t="s">
        <v>107</v>
      </c>
      <c r="C3" s="1" t="s">
        <v>108</v>
      </c>
      <c r="D3" s="1" t="s">
        <v>109</v>
      </c>
      <c r="E3" s="3" t="s">
        <v>110</v>
      </c>
      <c r="F3" s="4">
        <v>60</v>
      </c>
      <c r="G3" s="4">
        <v>95</v>
      </c>
      <c r="H3" s="5">
        <v>5700</v>
      </c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</row>
    <row r="4" s="24" customFormat="1" ht="15.75" customHeight="1" spans="1:34">
      <c r="A4" s="1">
        <v>2</v>
      </c>
      <c r="B4" s="2"/>
      <c r="C4" s="1" t="s">
        <v>111</v>
      </c>
      <c r="D4" s="1" t="s">
        <v>112</v>
      </c>
      <c r="E4" s="3" t="s">
        <v>110</v>
      </c>
      <c r="F4" s="4">
        <v>180</v>
      </c>
      <c r="G4" s="4">
        <v>80</v>
      </c>
      <c r="H4" s="5">
        <v>14400</v>
      </c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</row>
    <row r="5" s="24" customFormat="1" ht="15" spans="1:34">
      <c r="A5" s="1">
        <v>3</v>
      </c>
      <c r="B5" s="2"/>
      <c r="C5" s="1" t="s">
        <v>113</v>
      </c>
      <c r="D5" s="1" t="s">
        <v>114</v>
      </c>
      <c r="E5" s="3" t="s">
        <v>110</v>
      </c>
      <c r="F5" s="4">
        <v>60</v>
      </c>
      <c r="G5" s="4">
        <v>68</v>
      </c>
      <c r="H5" s="5">
        <v>4080</v>
      </c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</row>
    <row r="6" s="24" customFormat="1" ht="15" spans="1:34">
      <c r="A6" s="1">
        <v>4</v>
      </c>
      <c r="B6" s="2"/>
      <c r="C6" s="1" t="s">
        <v>115</v>
      </c>
      <c r="D6" s="1" t="s">
        <v>116</v>
      </c>
      <c r="E6" s="3" t="s">
        <v>110</v>
      </c>
      <c r="F6" s="4">
        <v>180</v>
      </c>
      <c r="G6" s="4">
        <v>58</v>
      </c>
      <c r="H6" s="5">
        <v>10440</v>
      </c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</row>
    <row r="7" s="24" customFormat="1" ht="15" spans="1:34">
      <c r="A7" s="1">
        <v>5</v>
      </c>
      <c r="B7" s="2"/>
      <c r="C7" s="1" t="s">
        <v>117</v>
      </c>
      <c r="D7" s="1" t="s">
        <v>118</v>
      </c>
      <c r="E7" s="3" t="s">
        <v>98</v>
      </c>
      <c r="F7" s="4">
        <v>188</v>
      </c>
      <c r="G7" s="4">
        <v>11.7</v>
      </c>
      <c r="H7" s="5">
        <v>2199.6</v>
      </c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</row>
    <row r="8" s="24" customFormat="1" ht="15" spans="1:34">
      <c r="A8" s="1">
        <v>6</v>
      </c>
      <c r="B8" s="2"/>
      <c r="C8" s="1" t="s">
        <v>119</v>
      </c>
      <c r="D8" s="1" t="s">
        <v>120</v>
      </c>
      <c r="E8" s="3" t="s">
        <v>98</v>
      </c>
      <c r="F8" s="4">
        <v>210</v>
      </c>
      <c r="G8" s="4">
        <v>23</v>
      </c>
      <c r="H8" s="5">
        <v>4830</v>
      </c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</row>
    <row r="9" s="24" customFormat="1" ht="15" spans="1:34">
      <c r="A9" s="1">
        <v>7</v>
      </c>
      <c r="B9" s="2"/>
      <c r="C9" s="1" t="s">
        <v>121</v>
      </c>
      <c r="D9" s="1" t="s">
        <v>122</v>
      </c>
      <c r="E9" s="3" t="s">
        <v>123</v>
      </c>
      <c r="F9" s="4">
        <v>25</v>
      </c>
      <c r="G9" s="4">
        <v>85</v>
      </c>
      <c r="H9" s="5">
        <v>2125</v>
      </c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</row>
    <row r="10" s="24" customFormat="1" ht="15.75" customHeight="1" spans="1:34">
      <c r="A10" s="1">
        <v>8</v>
      </c>
      <c r="B10" s="2"/>
      <c r="C10" s="1" t="s">
        <v>124</v>
      </c>
      <c r="D10" s="1" t="s">
        <v>125</v>
      </c>
      <c r="E10" s="3" t="s">
        <v>123</v>
      </c>
      <c r="F10" s="4">
        <v>65</v>
      </c>
      <c r="G10" s="4">
        <v>70</v>
      </c>
      <c r="H10" s="5">
        <v>4550</v>
      </c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</row>
    <row r="11" s="24" customFormat="1" ht="15" spans="1:34">
      <c r="A11" s="1">
        <v>9</v>
      </c>
      <c r="B11" s="2"/>
      <c r="C11" s="1" t="s">
        <v>126</v>
      </c>
      <c r="D11" s="1" t="s">
        <v>127</v>
      </c>
      <c r="E11" s="3" t="s">
        <v>128</v>
      </c>
      <c r="F11" s="4">
        <v>25</v>
      </c>
      <c r="G11" s="4">
        <v>55</v>
      </c>
      <c r="H11" s="5">
        <v>1375</v>
      </c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</row>
    <row r="12" s="24" customFormat="1" ht="15.75" customHeight="1" spans="1:34">
      <c r="A12" s="1">
        <v>10</v>
      </c>
      <c r="B12" s="2"/>
      <c r="C12" s="1" t="s">
        <v>129</v>
      </c>
      <c r="D12" s="1" t="s">
        <v>130</v>
      </c>
      <c r="E12" s="3" t="s">
        <v>128</v>
      </c>
      <c r="F12" s="4">
        <v>65</v>
      </c>
      <c r="G12" s="4">
        <v>45</v>
      </c>
      <c r="H12" s="5">
        <v>2925</v>
      </c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</row>
    <row r="13" s="24" customFormat="1" ht="15" spans="1:34">
      <c r="A13" s="1">
        <v>11</v>
      </c>
      <c r="B13" s="2"/>
      <c r="C13" s="1" t="s">
        <v>131</v>
      </c>
      <c r="D13" s="1" t="s">
        <v>132</v>
      </c>
      <c r="E13" s="3" t="s">
        <v>98</v>
      </c>
      <c r="F13" s="4">
        <v>25</v>
      </c>
      <c r="G13" s="4">
        <v>32</v>
      </c>
      <c r="H13" s="5">
        <v>800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</row>
    <row r="14" s="24" customFormat="1" ht="15" spans="1:34">
      <c r="A14" s="1">
        <v>12</v>
      </c>
      <c r="B14" s="2"/>
      <c r="C14" s="1" t="s">
        <v>133</v>
      </c>
      <c r="D14" s="1" t="s">
        <v>134</v>
      </c>
      <c r="E14" s="3" t="s">
        <v>98</v>
      </c>
      <c r="F14" s="4">
        <v>65</v>
      </c>
      <c r="G14" s="4">
        <v>28</v>
      </c>
      <c r="H14" s="5">
        <v>1820</v>
      </c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</row>
    <row r="15" s="24" customFormat="1" ht="15" spans="1:34">
      <c r="A15" s="1">
        <v>13</v>
      </c>
      <c r="B15" s="2"/>
      <c r="C15" s="1" t="s">
        <v>135</v>
      </c>
      <c r="D15" s="1" t="s">
        <v>136</v>
      </c>
      <c r="E15" s="3" t="s">
        <v>110</v>
      </c>
      <c r="F15" s="4">
        <v>300</v>
      </c>
      <c r="G15" s="4">
        <v>28</v>
      </c>
      <c r="H15" s="5">
        <v>8400</v>
      </c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</row>
    <row r="16" s="24" customFormat="1" ht="15" spans="1:34">
      <c r="A16" s="1">
        <v>14</v>
      </c>
      <c r="B16" s="2"/>
      <c r="C16" s="1" t="s">
        <v>137</v>
      </c>
      <c r="D16" s="1" t="s">
        <v>138</v>
      </c>
      <c r="E16" s="3" t="s">
        <v>110</v>
      </c>
      <c r="F16" s="4">
        <v>300</v>
      </c>
      <c r="G16" s="4">
        <v>9</v>
      </c>
      <c r="H16" s="5">
        <v>2700</v>
      </c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</row>
    <row r="17" s="33" customFormat="1" ht="16.5" customHeight="1" spans="1:34">
      <c r="A17" s="1">
        <v>15</v>
      </c>
      <c r="B17" s="2"/>
      <c r="C17" s="1" t="s">
        <v>139</v>
      </c>
      <c r="D17" s="1" t="s">
        <v>140</v>
      </c>
      <c r="E17" s="6" t="s">
        <v>110</v>
      </c>
      <c r="F17" s="7">
        <v>120</v>
      </c>
      <c r="G17" s="7">
        <v>15</v>
      </c>
      <c r="H17" s="8">
        <v>1800</v>
      </c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</row>
    <row r="18" s="24" customFormat="1" ht="16.5" customHeight="1" spans="1:34">
      <c r="A18" s="1">
        <v>16</v>
      </c>
      <c r="B18" s="1"/>
      <c r="C18" s="1" t="s">
        <v>141</v>
      </c>
      <c r="D18" s="1"/>
      <c r="E18" s="6" t="s">
        <v>142</v>
      </c>
      <c r="F18" s="7"/>
      <c r="G18" s="7">
        <v>68</v>
      </c>
      <c r="H18" s="9">
        <v>27021</v>
      </c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</row>
    <row r="19" s="24" customFormat="1" ht="16.5" customHeight="1" spans="1:34">
      <c r="A19" s="1">
        <v>17</v>
      </c>
      <c r="B19" s="1" t="s">
        <v>143</v>
      </c>
      <c r="C19" s="1" t="s">
        <v>144</v>
      </c>
      <c r="D19" s="1"/>
      <c r="E19" s="6" t="s">
        <v>93</v>
      </c>
      <c r="F19" s="7">
        <v>1</v>
      </c>
      <c r="G19" s="7">
        <v>800</v>
      </c>
      <c r="H19" s="7">
        <v>800</v>
      </c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</row>
    <row r="20" s="24" customFormat="1" ht="16.5" customHeight="1" spans="1:34">
      <c r="A20" s="1">
        <v>18</v>
      </c>
      <c r="B20" s="1" t="s">
        <v>143</v>
      </c>
      <c r="C20" s="1" t="s">
        <v>145</v>
      </c>
      <c r="D20" s="1"/>
      <c r="E20" s="6" t="s">
        <v>93</v>
      </c>
      <c r="F20" s="7">
        <v>2</v>
      </c>
      <c r="G20" s="7">
        <f t="shared" ref="G20:G32" si="0">H20/F20</f>
        <v>550</v>
      </c>
      <c r="H20" s="9">
        <v>1100</v>
      </c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</row>
    <row r="21" s="24" customFormat="1" ht="16.5" customHeight="1" spans="1:34">
      <c r="A21" s="1">
        <v>19</v>
      </c>
      <c r="B21" s="1" t="s">
        <v>143</v>
      </c>
      <c r="C21" s="1" t="s">
        <v>146</v>
      </c>
      <c r="D21" s="1"/>
      <c r="E21" s="6" t="s">
        <v>98</v>
      </c>
      <c r="F21" s="7">
        <v>53</v>
      </c>
      <c r="G21" s="7">
        <f t="shared" si="0"/>
        <v>480</v>
      </c>
      <c r="H21" s="9">
        <v>25440</v>
      </c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</row>
    <row r="22" s="24" customFormat="1" ht="16.5" customHeight="1" spans="1:34">
      <c r="A22" s="1">
        <v>20</v>
      </c>
      <c r="B22" s="1" t="s">
        <v>143</v>
      </c>
      <c r="C22" s="1" t="s">
        <v>147</v>
      </c>
      <c r="D22" s="1"/>
      <c r="E22" s="6" t="s">
        <v>98</v>
      </c>
      <c r="F22" s="7">
        <v>53</v>
      </c>
      <c r="G22" s="7">
        <f t="shared" si="0"/>
        <v>580</v>
      </c>
      <c r="H22" s="9">
        <v>30740</v>
      </c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</row>
    <row r="23" s="24" customFormat="1" ht="16.5" customHeight="1" spans="1:34">
      <c r="A23" s="1">
        <v>21</v>
      </c>
      <c r="B23" s="1" t="s">
        <v>143</v>
      </c>
      <c r="C23" s="1" t="s">
        <v>148</v>
      </c>
      <c r="D23" s="1"/>
      <c r="E23" s="6" t="s">
        <v>98</v>
      </c>
      <c r="F23" s="7">
        <v>23</v>
      </c>
      <c r="G23" s="7">
        <f t="shared" si="0"/>
        <v>650</v>
      </c>
      <c r="H23" s="9">
        <v>14950</v>
      </c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</row>
    <row r="24" s="24" customFormat="1" ht="16.5" customHeight="1" spans="1:34">
      <c r="A24" s="1">
        <v>22</v>
      </c>
      <c r="B24" s="1" t="s">
        <v>143</v>
      </c>
      <c r="C24" s="1" t="s">
        <v>149</v>
      </c>
      <c r="D24" s="1"/>
      <c r="E24" s="6" t="s">
        <v>98</v>
      </c>
      <c r="F24" s="7">
        <v>23</v>
      </c>
      <c r="G24" s="7">
        <f t="shared" si="0"/>
        <v>800</v>
      </c>
      <c r="H24" s="9">
        <v>18400</v>
      </c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</row>
    <row r="25" s="24" customFormat="1" ht="16.5" customHeight="1" spans="1:34">
      <c r="A25" s="1">
        <v>23</v>
      </c>
      <c r="B25" s="1" t="s">
        <v>143</v>
      </c>
      <c r="C25" s="1" t="s">
        <v>150</v>
      </c>
      <c r="D25" s="1"/>
      <c r="E25" s="6" t="s">
        <v>151</v>
      </c>
      <c r="F25" s="7">
        <v>3</v>
      </c>
      <c r="G25" s="7">
        <f t="shared" si="0"/>
        <v>850</v>
      </c>
      <c r="H25" s="9">
        <v>2550</v>
      </c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</row>
    <row r="26" s="24" customFormat="1" ht="16.5" customHeight="1" spans="1:34">
      <c r="A26" s="1">
        <v>24</v>
      </c>
      <c r="B26" s="1" t="s">
        <v>143</v>
      </c>
      <c r="C26" s="1" t="s">
        <v>152</v>
      </c>
      <c r="D26" s="1"/>
      <c r="E26" s="6" t="s">
        <v>98</v>
      </c>
      <c r="F26" s="7">
        <v>35</v>
      </c>
      <c r="G26" s="7">
        <f t="shared" si="0"/>
        <v>240</v>
      </c>
      <c r="H26" s="9">
        <v>8400</v>
      </c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</row>
    <row r="27" s="24" customFormat="1" ht="16.5" customHeight="1" spans="1:34">
      <c r="A27" s="1">
        <v>25</v>
      </c>
      <c r="B27" s="1" t="s">
        <v>143</v>
      </c>
      <c r="C27" s="1" t="s">
        <v>153</v>
      </c>
      <c r="D27" s="1"/>
      <c r="E27" s="6" t="s">
        <v>98</v>
      </c>
      <c r="F27" s="7">
        <v>45</v>
      </c>
      <c r="G27" s="7">
        <f t="shared" si="0"/>
        <v>280</v>
      </c>
      <c r="H27" s="9">
        <v>12600</v>
      </c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</row>
    <row r="28" s="24" customFormat="1" ht="16.5" customHeight="1" spans="1:34">
      <c r="A28" s="1">
        <v>26</v>
      </c>
      <c r="B28" s="1" t="s">
        <v>143</v>
      </c>
      <c r="C28" s="1" t="s">
        <v>154</v>
      </c>
      <c r="D28" s="1"/>
      <c r="E28" s="6" t="s">
        <v>98</v>
      </c>
      <c r="F28" s="7">
        <v>100</v>
      </c>
      <c r="G28" s="7">
        <f t="shared" si="0"/>
        <v>180</v>
      </c>
      <c r="H28" s="9">
        <v>18000</v>
      </c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</row>
    <row r="29" s="24" customFormat="1" ht="16.5" customHeight="1" spans="1:34">
      <c r="A29" s="1">
        <v>27</v>
      </c>
      <c r="B29" s="1" t="s">
        <v>143</v>
      </c>
      <c r="C29" s="1" t="s">
        <v>155</v>
      </c>
      <c r="D29" s="1"/>
      <c r="E29" s="6" t="s">
        <v>98</v>
      </c>
      <c r="F29" s="7">
        <v>45</v>
      </c>
      <c r="G29" s="7">
        <f t="shared" si="0"/>
        <v>729</v>
      </c>
      <c r="H29" s="9">
        <v>32805</v>
      </c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</row>
    <row r="30" s="24" customFormat="1" ht="16.5" customHeight="1" spans="1:34">
      <c r="A30" s="1">
        <v>28</v>
      </c>
      <c r="B30" s="1" t="s">
        <v>143</v>
      </c>
      <c r="C30" s="1" t="s">
        <v>156</v>
      </c>
      <c r="D30" s="1"/>
      <c r="E30" s="6" t="s">
        <v>157</v>
      </c>
      <c r="F30" s="7">
        <v>48</v>
      </c>
      <c r="G30" s="7">
        <f t="shared" si="0"/>
        <v>435</v>
      </c>
      <c r="H30" s="9">
        <v>20880</v>
      </c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</row>
    <row r="31" s="24" customFormat="1" ht="16.5" customHeight="1" spans="1:34">
      <c r="A31" s="1">
        <v>29</v>
      </c>
      <c r="B31" s="1" t="s">
        <v>143</v>
      </c>
      <c r="C31" s="1" t="s">
        <v>158</v>
      </c>
      <c r="D31" s="1"/>
      <c r="E31" s="6" t="s">
        <v>98</v>
      </c>
      <c r="F31" s="7">
        <v>2</v>
      </c>
      <c r="G31" s="7">
        <f t="shared" si="0"/>
        <v>520</v>
      </c>
      <c r="H31" s="9">
        <v>1040</v>
      </c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</row>
    <row r="32" s="24" customFormat="1" ht="16.5" customHeight="1" spans="1:34">
      <c r="A32" s="1">
        <v>30</v>
      </c>
      <c r="B32" s="1" t="s">
        <v>143</v>
      </c>
      <c r="C32" s="1" t="s">
        <v>159</v>
      </c>
      <c r="D32" s="1"/>
      <c r="E32" s="6" t="s">
        <v>96</v>
      </c>
      <c r="F32" s="7">
        <v>3</v>
      </c>
      <c r="G32" s="7">
        <f t="shared" si="0"/>
        <v>550</v>
      </c>
      <c r="H32" s="9">
        <v>1650</v>
      </c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</row>
    <row r="33" s="24" customFormat="1" ht="16.5" customHeight="1" spans="1:34">
      <c r="A33" s="1">
        <v>31</v>
      </c>
      <c r="B33" s="1" t="s">
        <v>143</v>
      </c>
      <c r="C33" s="4" t="s">
        <v>160</v>
      </c>
      <c r="D33" s="1" t="s">
        <v>161</v>
      </c>
      <c r="E33" s="4" t="s">
        <v>98</v>
      </c>
      <c r="F33" s="4">
        <v>100</v>
      </c>
      <c r="G33" s="4">
        <v>14.5</v>
      </c>
      <c r="H33" s="4">
        <v>1450</v>
      </c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</row>
    <row r="34" s="24" customFormat="1" ht="16.5" customHeight="1" spans="1:34">
      <c r="A34" s="1">
        <v>32</v>
      </c>
      <c r="B34" s="1" t="s">
        <v>143</v>
      </c>
      <c r="C34" s="4" t="s">
        <v>162</v>
      </c>
      <c r="D34" s="1" t="s">
        <v>163</v>
      </c>
      <c r="E34" s="15" t="s">
        <v>98</v>
      </c>
      <c r="F34" s="15">
        <v>80</v>
      </c>
      <c r="G34" s="19">
        <v>3.5</v>
      </c>
      <c r="H34" s="20">
        <v>280</v>
      </c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</row>
    <row r="35" s="24" customFormat="1" ht="16.5" customHeight="1" spans="1:34">
      <c r="A35" s="1">
        <v>33</v>
      </c>
      <c r="B35" s="1" t="s">
        <v>143</v>
      </c>
      <c r="C35" s="15" t="s">
        <v>164</v>
      </c>
      <c r="D35" s="1" t="s">
        <v>165</v>
      </c>
      <c r="E35" s="15" t="s">
        <v>93</v>
      </c>
      <c r="F35" s="15">
        <v>6</v>
      </c>
      <c r="G35" s="15">
        <v>350</v>
      </c>
      <c r="H35" s="20">
        <v>2100</v>
      </c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</row>
    <row r="36" s="24" customFormat="1" ht="16.5" customHeight="1" spans="1:34">
      <c r="A36" s="1">
        <v>34</v>
      </c>
      <c r="B36" s="1" t="s">
        <v>143</v>
      </c>
      <c r="C36" s="15" t="s">
        <v>166</v>
      </c>
      <c r="D36" s="1" t="s">
        <v>167</v>
      </c>
      <c r="E36" s="15" t="s">
        <v>98</v>
      </c>
      <c r="F36" s="15">
        <v>6</v>
      </c>
      <c r="G36" s="15">
        <v>330</v>
      </c>
      <c r="H36" s="20">
        <v>1980</v>
      </c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</row>
    <row r="37" s="24" customFormat="1" ht="16.5" customHeight="1" spans="1:34">
      <c r="A37" s="1">
        <v>35</v>
      </c>
      <c r="B37" s="1" t="s">
        <v>143</v>
      </c>
      <c r="C37" s="16" t="s">
        <v>168</v>
      </c>
      <c r="D37" s="1" t="s">
        <v>169</v>
      </c>
      <c r="E37" s="16" t="s">
        <v>98</v>
      </c>
      <c r="F37" s="16">
        <v>50</v>
      </c>
      <c r="G37" s="16">
        <v>72</v>
      </c>
      <c r="H37" s="4">
        <v>3600</v>
      </c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</row>
    <row r="38" s="24" customFormat="1" ht="16.5" customHeight="1" spans="1:34">
      <c r="A38" s="1">
        <v>36</v>
      </c>
      <c r="B38" s="1" t="s">
        <v>143</v>
      </c>
      <c r="C38" s="16" t="s">
        <v>170</v>
      </c>
      <c r="D38" s="1" t="s">
        <v>171</v>
      </c>
      <c r="E38" s="16" t="s">
        <v>98</v>
      </c>
      <c r="F38" s="16">
        <v>50</v>
      </c>
      <c r="G38" s="16">
        <v>113</v>
      </c>
      <c r="H38" s="4">
        <v>5650</v>
      </c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</row>
    <row r="39" s="24" customFormat="1" ht="16.5" customHeight="1" spans="1:34">
      <c r="A39" s="1">
        <v>37</v>
      </c>
      <c r="B39" s="1" t="s">
        <v>143</v>
      </c>
      <c r="C39" s="16" t="s">
        <v>172</v>
      </c>
      <c r="D39" s="1" t="s">
        <v>173</v>
      </c>
      <c r="E39" s="16" t="s">
        <v>98</v>
      </c>
      <c r="F39" s="16">
        <v>45</v>
      </c>
      <c r="G39" s="16">
        <v>28</v>
      </c>
      <c r="H39" s="4">
        <v>1260</v>
      </c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</row>
    <row r="40" s="24" customFormat="1" ht="16.5" customHeight="1" spans="1:34">
      <c r="A40" s="1">
        <v>38</v>
      </c>
      <c r="B40" s="1" t="s">
        <v>143</v>
      </c>
      <c r="C40" s="16" t="s">
        <v>174</v>
      </c>
      <c r="D40" s="16" t="s">
        <v>175</v>
      </c>
      <c r="E40" s="16" t="s">
        <v>98</v>
      </c>
      <c r="F40" s="16">
        <v>45</v>
      </c>
      <c r="G40" s="16">
        <v>55</v>
      </c>
      <c r="H40" s="4">
        <v>2475</v>
      </c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</row>
    <row r="41" s="24" customFormat="1" ht="16.5" customHeight="1" spans="1:34">
      <c r="A41" s="1">
        <v>39</v>
      </c>
      <c r="B41" s="1" t="s">
        <v>143</v>
      </c>
      <c r="C41" s="16" t="s">
        <v>176</v>
      </c>
      <c r="D41" s="16" t="s">
        <v>177</v>
      </c>
      <c r="E41" s="16" t="s">
        <v>98</v>
      </c>
      <c r="F41" s="16">
        <v>45</v>
      </c>
      <c r="G41" s="16">
        <v>32</v>
      </c>
      <c r="H41" s="4">
        <v>1440</v>
      </c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</row>
    <row r="42" s="24" customFormat="1" ht="16.5" customHeight="1" spans="1:34">
      <c r="A42" s="1">
        <v>40</v>
      </c>
      <c r="B42" s="1" t="s">
        <v>143</v>
      </c>
      <c r="C42" s="16" t="s">
        <v>178</v>
      </c>
      <c r="D42" s="16" t="s">
        <v>179</v>
      </c>
      <c r="E42" s="16" t="s">
        <v>98</v>
      </c>
      <c r="F42" s="16">
        <v>50</v>
      </c>
      <c r="G42" s="16">
        <v>26</v>
      </c>
      <c r="H42" s="4">
        <v>1300</v>
      </c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</row>
    <row r="43" s="24" customFormat="1" ht="16.5" customHeight="1" spans="1:34">
      <c r="A43" s="1">
        <v>41</v>
      </c>
      <c r="B43" s="1" t="s">
        <v>143</v>
      </c>
      <c r="C43" s="16" t="s">
        <v>180</v>
      </c>
      <c r="D43" s="16" t="s">
        <v>181</v>
      </c>
      <c r="E43" s="16" t="s">
        <v>98</v>
      </c>
      <c r="F43" s="16">
        <v>45</v>
      </c>
      <c r="G43" s="16">
        <v>35</v>
      </c>
      <c r="H43" s="4">
        <v>1575</v>
      </c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</row>
    <row r="44" s="24" customFormat="1" ht="16.5" customHeight="1" spans="1:34">
      <c r="A44" s="1">
        <v>42</v>
      </c>
      <c r="B44" s="1" t="s">
        <v>143</v>
      </c>
      <c r="C44" s="1" t="s">
        <v>182</v>
      </c>
      <c r="D44" s="1" t="s">
        <v>183</v>
      </c>
      <c r="E44" s="16" t="s">
        <v>98</v>
      </c>
      <c r="F44" s="16">
        <v>1</v>
      </c>
      <c r="G44" s="16">
        <v>350</v>
      </c>
      <c r="H44" s="4">
        <v>350</v>
      </c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</row>
    <row r="45" s="24" customFormat="1" ht="16.5" customHeight="1" spans="1:34">
      <c r="A45" s="1">
        <v>43</v>
      </c>
      <c r="B45" s="1" t="s">
        <v>143</v>
      </c>
      <c r="C45" s="15" t="s">
        <v>184</v>
      </c>
      <c r="D45" s="15" t="s">
        <v>185</v>
      </c>
      <c r="E45" s="15" t="s">
        <v>96</v>
      </c>
      <c r="F45" s="15">
        <v>1</v>
      </c>
      <c r="G45" s="15">
        <v>350</v>
      </c>
      <c r="H45" s="20">
        <v>350</v>
      </c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</row>
    <row r="46" s="24" customFormat="1" ht="16.5" customHeight="1" spans="1:34">
      <c r="A46" s="1">
        <v>44</v>
      </c>
      <c r="B46" s="1" t="s">
        <v>143</v>
      </c>
      <c r="C46" s="17" t="s">
        <v>186</v>
      </c>
      <c r="D46" s="17"/>
      <c r="E46" s="16" t="s">
        <v>98</v>
      </c>
      <c r="F46" s="16">
        <v>1</v>
      </c>
      <c r="G46" s="16">
        <v>260</v>
      </c>
      <c r="H46" s="4">
        <v>260</v>
      </c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</row>
    <row r="47" s="24" customFormat="1" ht="16.5" customHeight="1" spans="1:34">
      <c r="A47" s="1">
        <v>45</v>
      </c>
      <c r="B47" s="1" t="s">
        <v>143</v>
      </c>
      <c r="C47" s="17" t="s">
        <v>187</v>
      </c>
      <c r="D47" s="17"/>
      <c r="E47" s="16" t="s">
        <v>157</v>
      </c>
      <c r="F47" s="16">
        <v>2</v>
      </c>
      <c r="G47" s="16">
        <v>150</v>
      </c>
      <c r="H47" s="4">
        <v>300</v>
      </c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</row>
    <row r="48" s="24" customFormat="1" ht="16.5" customHeight="1" spans="1:34">
      <c r="A48" s="1">
        <v>46</v>
      </c>
      <c r="B48" s="1" t="s">
        <v>143</v>
      </c>
      <c r="C48" s="4" t="s">
        <v>188</v>
      </c>
      <c r="D48" s="4" t="s">
        <v>189</v>
      </c>
      <c r="E48" s="4" t="s">
        <v>98</v>
      </c>
      <c r="F48" s="4">
        <v>150</v>
      </c>
      <c r="G48" s="4">
        <v>13</v>
      </c>
      <c r="H48" s="4">
        <v>1950</v>
      </c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</row>
    <row r="49" s="24" customFormat="1" ht="16.5" customHeight="1" spans="1:34">
      <c r="A49" s="1">
        <v>47</v>
      </c>
      <c r="B49" s="1" t="s">
        <v>143</v>
      </c>
      <c r="C49" s="4" t="s">
        <v>190</v>
      </c>
      <c r="D49" s="4" t="s">
        <v>191</v>
      </c>
      <c r="E49" s="4" t="s">
        <v>98</v>
      </c>
      <c r="F49" s="4">
        <v>150</v>
      </c>
      <c r="G49" s="4">
        <v>6</v>
      </c>
      <c r="H49" s="4">
        <v>900</v>
      </c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</row>
    <row r="50" s="24" customFormat="1" ht="16.5" customHeight="1" spans="1:34">
      <c r="A50" s="1">
        <v>48</v>
      </c>
      <c r="B50" s="1" t="s">
        <v>143</v>
      </c>
      <c r="C50" s="6" t="s">
        <v>192</v>
      </c>
      <c r="D50" s="6"/>
      <c r="E50" s="6" t="s">
        <v>98</v>
      </c>
      <c r="F50" s="7">
        <v>100</v>
      </c>
      <c r="G50" s="7">
        <v>13.5</v>
      </c>
      <c r="H50" s="9">
        <v>1350</v>
      </c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</row>
    <row r="51" s="24" customFormat="1" ht="16.5" customHeight="1" spans="1:34">
      <c r="A51" s="1">
        <v>49</v>
      </c>
      <c r="B51" s="1" t="s">
        <v>143</v>
      </c>
      <c r="C51" s="6" t="s">
        <v>193</v>
      </c>
      <c r="D51" s="6"/>
      <c r="E51" s="6" t="s">
        <v>93</v>
      </c>
      <c r="F51" s="7">
        <v>5</v>
      </c>
      <c r="G51" s="7">
        <v>59</v>
      </c>
      <c r="H51" s="9">
        <v>293</v>
      </c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</row>
    <row r="52" s="24" customFormat="1" ht="16.5" customHeight="1" spans="1:34">
      <c r="A52" s="1">
        <v>50</v>
      </c>
      <c r="B52" s="1" t="s">
        <v>143</v>
      </c>
      <c r="C52" s="6" t="s">
        <v>194</v>
      </c>
      <c r="D52" s="6"/>
      <c r="E52" s="6" t="s">
        <v>128</v>
      </c>
      <c r="F52" s="7">
        <v>33</v>
      </c>
      <c r="G52" s="7">
        <v>434.8</v>
      </c>
      <c r="H52" s="9">
        <v>14348.67</v>
      </c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</row>
    <row r="53" s="24" customFormat="1" ht="16.5" customHeight="1" spans="1:34">
      <c r="A53" s="1">
        <v>51</v>
      </c>
      <c r="B53" s="1" t="s">
        <v>143</v>
      </c>
      <c r="C53" s="6" t="s">
        <v>195</v>
      </c>
      <c r="D53" s="6"/>
      <c r="E53" s="6" t="s">
        <v>93</v>
      </c>
      <c r="F53" s="7">
        <v>1</v>
      </c>
      <c r="G53" s="7">
        <v>246.08</v>
      </c>
      <c r="H53" s="9">
        <v>246.08</v>
      </c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</row>
    <row r="54" s="24" customFormat="1" ht="16.5" customHeight="1" spans="1:34">
      <c r="A54" s="1">
        <v>52</v>
      </c>
      <c r="B54" s="1" t="s">
        <v>143</v>
      </c>
      <c r="C54" s="6" t="s">
        <v>196</v>
      </c>
      <c r="D54" s="6"/>
      <c r="E54" s="6" t="s">
        <v>157</v>
      </c>
      <c r="F54" s="7">
        <v>2</v>
      </c>
      <c r="G54" s="7">
        <v>204.4</v>
      </c>
      <c r="H54" s="9">
        <v>409</v>
      </c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</row>
    <row r="55" s="24" customFormat="1" ht="16.5" customHeight="1" spans="1:34">
      <c r="A55" s="1">
        <v>53</v>
      </c>
      <c r="B55" s="1" t="s">
        <v>143</v>
      </c>
      <c r="C55" s="6" t="s">
        <v>197</v>
      </c>
      <c r="D55" s="6"/>
      <c r="E55" s="6" t="s">
        <v>98</v>
      </c>
      <c r="F55" s="7">
        <v>1</v>
      </c>
      <c r="G55" s="7">
        <v>117.45</v>
      </c>
      <c r="H55" s="9">
        <v>117.45</v>
      </c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</row>
    <row r="56" s="24" customFormat="1" ht="16.5" customHeight="1" spans="1:34">
      <c r="A56" s="1">
        <v>54</v>
      </c>
      <c r="B56" s="1" t="s">
        <v>143</v>
      </c>
      <c r="C56" s="6" t="s">
        <v>198</v>
      </c>
      <c r="D56" s="6"/>
      <c r="E56" s="6" t="s">
        <v>199</v>
      </c>
      <c r="F56" s="7">
        <v>6</v>
      </c>
      <c r="G56" s="7">
        <f>89/6</f>
        <v>14.8333333333333</v>
      </c>
      <c r="H56" s="9">
        <v>89</v>
      </c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</row>
    <row r="57" s="24" customFormat="1" ht="16.5" customHeight="1" spans="1:34">
      <c r="A57" s="1">
        <v>55</v>
      </c>
      <c r="B57" s="1" t="s">
        <v>143</v>
      </c>
      <c r="C57" s="6" t="s">
        <v>200</v>
      </c>
      <c r="D57" s="6"/>
      <c r="E57" s="6" t="s">
        <v>199</v>
      </c>
      <c r="F57" s="7">
        <v>5</v>
      </c>
      <c r="G57" s="7">
        <f>81/5</f>
        <v>16.2</v>
      </c>
      <c r="H57" s="9">
        <v>81</v>
      </c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</row>
    <row r="58" s="24" customFormat="1" ht="16.5" customHeight="1" spans="1:34">
      <c r="A58" s="1">
        <v>56</v>
      </c>
      <c r="B58" s="1" t="s">
        <v>143</v>
      </c>
      <c r="C58" s="6" t="s">
        <v>201</v>
      </c>
      <c r="D58" s="6"/>
      <c r="E58" s="6" t="s">
        <v>157</v>
      </c>
      <c r="F58" s="7">
        <v>50</v>
      </c>
      <c r="G58" s="7">
        <v>9.9</v>
      </c>
      <c r="H58" s="9">
        <v>495</v>
      </c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</row>
    <row r="59" s="24" customFormat="1" ht="16.5" customHeight="1" spans="1:34">
      <c r="A59" s="1">
        <v>57</v>
      </c>
      <c r="B59" s="1" t="s">
        <v>143</v>
      </c>
      <c r="C59" s="6" t="s">
        <v>202</v>
      </c>
      <c r="D59" s="6"/>
      <c r="E59" s="6" t="s">
        <v>203</v>
      </c>
      <c r="F59" s="7">
        <v>100</v>
      </c>
      <c r="G59" s="7">
        <v>0.23</v>
      </c>
      <c r="H59" s="9">
        <v>23</v>
      </c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</row>
    <row r="60" s="24" customFormat="1" ht="16.5" customHeight="1" spans="1:34">
      <c r="A60" s="1">
        <v>58</v>
      </c>
      <c r="B60" s="1" t="s">
        <v>143</v>
      </c>
      <c r="C60" s="6" t="s">
        <v>204</v>
      </c>
      <c r="D60" s="6"/>
      <c r="E60" s="6" t="s">
        <v>98</v>
      </c>
      <c r="F60" s="7">
        <v>33</v>
      </c>
      <c r="G60" s="7">
        <v>90</v>
      </c>
      <c r="H60" s="9">
        <v>2970</v>
      </c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</row>
    <row r="61" s="24" customFormat="1" ht="16.5" customHeight="1" spans="1:34">
      <c r="A61" s="1">
        <v>59</v>
      </c>
      <c r="B61" s="1" t="s">
        <v>143</v>
      </c>
      <c r="C61" s="6" t="s">
        <v>205</v>
      </c>
      <c r="D61" s="6"/>
      <c r="E61" s="6" t="s">
        <v>98</v>
      </c>
      <c r="F61" s="7">
        <v>1</v>
      </c>
      <c r="G61" s="7">
        <v>146.79</v>
      </c>
      <c r="H61" s="9">
        <v>146.79</v>
      </c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</row>
    <row r="62" s="24" customFormat="1" ht="16.5" customHeight="1" spans="1:34">
      <c r="A62" s="1">
        <v>60</v>
      </c>
      <c r="B62" s="1" t="s">
        <v>143</v>
      </c>
      <c r="C62" s="6" t="s">
        <v>206</v>
      </c>
      <c r="D62" s="6"/>
      <c r="E62" s="6" t="s">
        <v>98</v>
      </c>
      <c r="F62" s="7">
        <v>3</v>
      </c>
      <c r="G62" s="7">
        <v>9.7</v>
      </c>
      <c r="H62" s="9">
        <v>29.11</v>
      </c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</row>
    <row r="63" s="24" customFormat="1" ht="16.5" customHeight="1" spans="1:34">
      <c r="A63" s="1">
        <v>61</v>
      </c>
      <c r="B63" s="1" t="s">
        <v>143</v>
      </c>
      <c r="C63" s="6" t="s">
        <v>207</v>
      </c>
      <c r="D63" s="6"/>
      <c r="E63" s="6" t="s">
        <v>98</v>
      </c>
      <c r="F63" s="7">
        <v>1</v>
      </c>
      <c r="G63" s="7">
        <v>204.96</v>
      </c>
      <c r="H63" s="9">
        <v>204.96</v>
      </c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</row>
    <row r="64" s="24" customFormat="1" ht="16.5" customHeight="1" spans="1:34">
      <c r="A64" s="1">
        <v>62</v>
      </c>
      <c r="B64" s="1" t="s">
        <v>143</v>
      </c>
      <c r="C64" s="6" t="s">
        <v>208</v>
      </c>
      <c r="D64" s="6"/>
      <c r="E64" s="6" t="s">
        <v>93</v>
      </c>
      <c r="F64" s="7">
        <v>1</v>
      </c>
      <c r="G64" s="7">
        <v>203</v>
      </c>
      <c r="H64" s="9">
        <v>203</v>
      </c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</row>
    <row r="65" s="24" customFormat="1" ht="16.5" customHeight="1" spans="1:34">
      <c r="A65" s="1">
        <v>63</v>
      </c>
      <c r="B65" s="1" t="s">
        <v>143</v>
      </c>
      <c r="C65" s="6" t="s">
        <v>209</v>
      </c>
      <c r="D65" s="6"/>
      <c r="E65" s="6" t="s">
        <v>98</v>
      </c>
      <c r="F65" s="7">
        <v>2</v>
      </c>
      <c r="G65" s="7">
        <v>39.805</v>
      </c>
      <c r="H65" s="9">
        <v>79.61</v>
      </c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</row>
    <row r="66" s="24" customFormat="1" ht="16.5" customHeight="1" spans="1:34">
      <c r="A66" s="6"/>
      <c r="B66" s="6"/>
      <c r="C66" s="6"/>
      <c r="D66" s="6"/>
      <c r="E66" s="6"/>
      <c r="F66" s="7"/>
      <c r="G66" s="7"/>
      <c r="H66" s="9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</row>
    <row r="67" s="24" customFormat="1" ht="16.5" customHeight="1" spans="1:34">
      <c r="A67" s="6"/>
      <c r="B67" s="6"/>
      <c r="C67" s="6"/>
      <c r="D67" s="6"/>
      <c r="E67" s="6"/>
      <c r="F67" s="7"/>
      <c r="G67" s="7"/>
      <c r="H67" s="9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</row>
    <row r="68" s="24" customFormat="1" ht="16.5" customHeight="1" spans="1:34">
      <c r="A68" s="6"/>
      <c r="B68" s="6"/>
      <c r="C68" s="6"/>
      <c r="D68" s="6"/>
      <c r="E68" s="6"/>
      <c r="F68" s="7"/>
      <c r="G68" s="7"/>
      <c r="H68" s="9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</row>
    <row r="69" s="24" customFormat="1" ht="16.5" customHeight="1" spans="1:34">
      <c r="A69" s="6"/>
      <c r="B69" s="6"/>
      <c r="C69" s="6"/>
      <c r="D69" s="6"/>
      <c r="E69" s="6"/>
      <c r="F69" s="7"/>
      <c r="G69" s="7"/>
      <c r="H69" s="9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</row>
    <row r="70" s="24" customFormat="1" ht="16.5" customHeight="1" spans="1:34">
      <c r="A70" s="6"/>
      <c r="B70" s="6"/>
      <c r="C70" s="6"/>
      <c r="D70" s="6"/>
      <c r="E70" s="6"/>
      <c r="F70" s="7"/>
      <c r="G70" s="7"/>
      <c r="H70" s="9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</row>
    <row r="71" s="24" customFormat="1" ht="16.5" customHeight="1" spans="1:34">
      <c r="A71" s="6"/>
      <c r="B71" s="6"/>
      <c r="C71" s="6"/>
      <c r="D71" s="6"/>
      <c r="E71" s="6"/>
      <c r="F71" s="7"/>
      <c r="G71" s="7"/>
      <c r="H71" s="9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</row>
    <row r="72" s="24" customFormat="1" ht="16.5" customHeight="1" spans="1:34">
      <c r="A72" s="6"/>
      <c r="B72" s="6"/>
      <c r="C72" s="6"/>
      <c r="D72" s="6"/>
      <c r="E72" s="6"/>
      <c r="F72" s="7"/>
      <c r="G72" s="7"/>
      <c r="H72" s="9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</row>
    <row r="73" s="24" customFormat="1" ht="16.5" customHeight="1" spans="1:34">
      <c r="A73" s="6"/>
      <c r="B73" s="6"/>
      <c r="C73" s="6"/>
      <c r="D73" s="6"/>
      <c r="E73" s="6"/>
      <c r="F73" s="7"/>
      <c r="G73" s="7"/>
      <c r="H73" s="9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</row>
    <row r="74" s="24" customFormat="1" ht="16.5" customHeight="1" spans="1:34">
      <c r="A74" s="6"/>
      <c r="B74" s="6"/>
      <c r="C74" s="6"/>
      <c r="D74" s="6"/>
      <c r="E74" s="6"/>
      <c r="F74" s="7"/>
      <c r="G74" s="7"/>
      <c r="H74" s="9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</row>
    <row r="75" s="24" customFormat="1" ht="16.5" customHeight="1" spans="1:34">
      <c r="A75" s="6"/>
      <c r="B75" s="6"/>
      <c r="C75" s="6"/>
      <c r="D75" s="6"/>
      <c r="E75" s="6"/>
      <c r="F75" s="7"/>
      <c r="G75" s="7"/>
      <c r="H75" s="9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</row>
    <row r="76" s="24" customFormat="1" ht="16.5" customHeight="1" spans="1:34">
      <c r="A76" s="6"/>
      <c r="B76" s="6"/>
      <c r="C76" s="6"/>
      <c r="D76" s="6"/>
      <c r="E76" s="6"/>
      <c r="F76" s="7"/>
      <c r="G76" s="7"/>
      <c r="H76" s="9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</row>
    <row r="77" s="24" customFormat="1" ht="16.5" customHeight="1" spans="1:34">
      <c r="A77" s="6"/>
      <c r="B77" s="6"/>
      <c r="C77" s="6"/>
      <c r="D77" s="6"/>
      <c r="E77" s="6"/>
      <c r="F77" s="7"/>
      <c r="G77" s="7"/>
      <c r="H77" s="9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</row>
    <row r="78" ht="15.75" customHeight="1" spans="1:34">
      <c r="A78" s="43" t="s">
        <v>210</v>
      </c>
      <c r="B78" s="44"/>
      <c r="C78" s="44"/>
      <c r="D78" s="7"/>
      <c r="E78" s="45">
        <f>SUM(H3:H77)</f>
        <v>332826.27</v>
      </c>
      <c r="F78" s="46"/>
      <c r="G78" s="46"/>
      <c r="H78" s="9"/>
      <c r="J78" s="47"/>
    </row>
    <row r="79" ht="42" customHeight="1" spans="1:34">
      <c r="A79" s="28" t="s">
        <v>211</v>
      </c>
      <c r="B79" s="28"/>
      <c r="C79" s="28"/>
      <c r="D79" s="29"/>
      <c r="E79" s="28"/>
      <c r="F79" s="28"/>
      <c r="G79" s="28"/>
      <c r="H79" s="48"/>
    </row>
    <row r="80" spans="1:34">
      <c r="E80" t="s">
        <v>212</v>
      </c>
      <c r="F80">
        <f>E78+清洁用品!H20+客用品!E17+纸质用品!E7</f>
        <v>360232.27</v>
      </c>
      <c r="G80" s="49"/>
    </row>
    <row r="81" spans="5:9">
      <c r="E81" t="s">
        <v>213</v>
      </c>
      <c r="F81" s="49">
        <v>360232.27</v>
      </c>
    </row>
    <row r="82" spans="5:9">
      <c r="F82" s="49"/>
    </row>
    <row r="83" spans="5:9">
      <c r="F83" s="49"/>
    </row>
    <row r="84" spans="5:9">
      <c r="F84" s="49"/>
      <c r="I84" s="47"/>
    </row>
    <row r="85" spans="5:9">
      <c r="G85" s="49"/>
    </row>
    <row r="89" spans="5:9">
      <c r="F89" s="49"/>
    </row>
    <row r="90" spans="5:9">
      <c r="F90" s="49"/>
    </row>
  </sheetData>
  <autoFilter xmlns:etc="http://www.wps.cn/officeDocument/2017/etCustomData" ref="A2:H81" etc:filterBottomFollowUsedRange="0">
    <extLst/>
  </autoFilter>
  <mergeCells count="5">
    <mergeCell ref="A1:H1"/>
    <mergeCell ref="A78:D78"/>
    <mergeCell ref="E78:H78"/>
    <mergeCell ref="A79:H79"/>
    <mergeCell ref="B3:B18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workbookViewId="0">
      <selection activeCell="A3" sqref="A3:H19"/>
    </sheetView>
  </sheetViews>
  <sheetFormatPr defaultColWidth="9" defaultRowHeight="13.5" outlineLevelCol="7"/>
  <cols>
    <col min="2" max="2" width="15.3833333333333" customWidth="1"/>
    <col min="3" max="3" width="17.5583333333333" style="25" customWidth="1"/>
    <col min="4" max="4" width="26.25" style="25" customWidth="1"/>
    <col min="8" max="8" width="19.3833333333333" customWidth="1"/>
  </cols>
  <sheetData>
    <row r="1" s="24" customFormat="1" ht="15" spans="1:8">
      <c r="A1" s="26" t="s">
        <v>214</v>
      </c>
      <c r="B1" s="26"/>
      <c r="C1" s="26"/>
      <c r="D1" s="26"/>
      <c r="E1" s="26"/>
      <c r="F1" s="26"/>
      <c r="G1" s="26"/>
      <c r="H1" s="26"/>
    </row>
    <row r="2" s="24" customFormat="1" ht="21" customHeight="1" spans="1:8">
      <c r="A2" s="27" t="s">
        <v>52</v>
      </c>
      <c r="B2" s="27" t="s">
        <v>215</v>
      </c>
      <c r="C2" s="27" t="s">
        <v>102</v>
      </c>
      <c r="D2" s="27" t="s">
        <v>103</v>
      </c>
      <c r="E2" s="27" t="s">
        <v>104</v>
      </c>
      <c r="F2" s="27" t="s">
        <v>105</v>
      </c>
      <c r="G2" s="27" t="s">
        <v>88</v>
      </c>
      <c r="H2" s="27" t="s">
        <v>106</v>
      </c>
    </row>
    <row r="3" ht="15" spans="1:8">
      <c r="A3" s="18">
        <v>1</v>
      </c>
      <c r="B3" s="16" t="s">
        <v>216</v>
      </c>
      <c r="C3" s="15" t="s">
        <v>217</v>
      </c>
      <c r="D3" s="15" t="s">
        <v>218</v>
      </c>
      <c r="E3" s="15" t="s">
        <v>219</v>
      </c>
      <c r="F3" s="15">
        <v>20</v>
      </c>
      <c r="G3" s="19">
        <v>25</v>
      </c>
      <c r="H3" s="15">
        <v>500</v>
      </c>
    </row>
    <row r="4" ht="15" spans="1:8">
      <c r="A4" s="18">
        <v>2</v>
      </c>
      <c r="B4" s="16" t="s">
        <v>216</v>
      </c>
      <c r="C4" s="15" t="s">
        <v>220</v>
      </c>
      <c r="D4" s="15" t="s">
        <v>221</v>
      </c>
      <c r="E4" s="15" t="s">
        <v>222</v>
      </c>
      <c r="F4" s="15">
        <v>3</v>
      </c>
      <c r="G4" s="19">
        <v>75</v>
      </c>
      <c r="H4" s="15">
        <v>225</v>
      </c>
    </row>
    <row r="5" ht="15" spans="1:8">
      <c r="A5" s="18">
        <v>3</v>
      </c>
      <c r="B5" s="16" t="s">
        <v>216</v>
      </c>
      <c r="C5" s="15" t="s">
        <v>223</v>
      </c>
      <c r="D5" s="15" t="s">
        <v>224</v>
      </c>
      <c r="E5" s="15" t="s">
        <v>222</v>
      </c>
      <c r="F5" s="15">
        <v>3</v>
      </c>
      <c r="G5" s="19">
        <v>100</v>
      </c>
      <c r="H5" s="15">
        <v>300</v>
      </c>
    </row>
    <row r="6" ht="15" spans="1:8">
      <c r="A6" s="18">
        <v>4</v>
      </c>
      <c r="B6" s="16" t="s">
        <v>216</v>
      </c>
      <c r="C6" s="15" t="s">
        <v>225</v>
      </c>
      <c r="D6" s="15" t="s">
        <v>224</v>
      </c>
      <c r="E6" s="15" t="s">
        <v>222</v>
      </c>
      <c r="F6" s="15">
        <v>2</v>
      </c>
      <c r="G6" s="19">
        <v>100</v>
      </c>
      <c r="H6" s="15">
        <v>200</v>
      </c>
    </row>
    <row r="7" ht="15" spans="1:8">
      <c r="A7" s="18">
        <v>5</v>
      </c>
      <c r="B7" s="16" t="s">
        <v>216</v>
      </c>
      <c r="C7" s="15" t="s">
        <v>226</v>
      </c>
      <c r="D7" s="15" t="s">
        <v>224</v>
      </c>
      <c r="E7" s="15" t="s">
        <v>222</v>
      </c>
      <c r="F7" s="15">
        <v>2</v>
      </c>
      <c r="G7" s="19">
        <v>100</v>
      </c>
      <c r="H7" s="15">
        <v>200</v>
      </c>
    </row>
    <row r="8" ht="15" spans="1:8">
      <c r="A8" s="18">
        <v>6</v>
      </c>
      <c r="B8" s="16" t="s">
        <v>216</v>
      </c>
      <c r="C8" s="15" t="s">
        <v>227</v>
      </c>
      <c r="D8" s="15" t="s">
        <v>228</v>
      </c>
      <c r="E8" s="15" t="s">
        <v>98</v>
      </c>
      <c r="F8" s="15">
        <v>16</v>
      </c>
      <c r="G8" s="19">
        <v>4</v>
      </c>
      <c r="H8" s="15">
        <v>64</v>
      </c>
    </row>
    <row r="9" ht="15" spans="1:8">
      <c r="A9" s="18">
        <v>7</v>
      </c>
      <c r="B9" s="16" t="s">
        <v>216</v>
      </c>
      <c r="C9" s="15" t="s">
        <v>229</v>
      </c>
      <c r="D9" s="15" t="s">
        <v>230</v>
      </c>
      <c r="E9" s="15" t="s">
        <v>98</v>
      </c>
      <c r="F9" s="15">
        <v>5</v>
      </c>
      <c r="G9" s="19">
        <v>9</v>
      </c>
      <c r="H9" s="15">
        <v>45</v>
      </c>
    </row>
    <row r="10" ht="15" spans="1:8">
      <c r="A10" s="18">
        <v>8</v>
      </c>
      <c r="B10" s="16" t="s">
        <v>216</v>
      </c>
      <c r="C10" s="15" t="s">
        <v>231</v>
      </c>
      <c r="D10" s="15" t="s">
        <v>232</v>
      </c>
      <c r="E10" s="15" t="s">
        <v>233</v>
      </c>
      <c r="F10" s="15">
        <v>10</v>
      </c>
      <c r="G10" s="19">
        <v>4</v>
      </c>
      <c r="H10" s="15">
        <v>40</v>
      </c>
    </row>
    <row r="11" ht="15.75" customHeight="1" spans="1:8">
      <c r="A11" s="18">
        <v>9</v>
      </c>
      <c r="B11" s="16" t="s">
        <v>216</v>
      </c>
      <c r="C11" s="15" t="s">
        <v>234</v>
      </c>
      <c r="D11" s="15" t="s">
        <v>235</v>
      </c>
      <c r="E11" s="15" t="s">
        <v>98</v>
      </c>
      <c r="F11" s="15">
        <v>5</v>
      </c>
      <c r="G11" s="19">
        <v>35</v>
      </c>
      <c r="H11" s="15">
        <v>175</v>
      </c>
    </row>
    <row r="12" ht="15" spans="1:8">
      <c r="A12" s="18">
        <v>10</v>
      </c>
      <c r="B12" s="16" t="s">
        <v>216</v>
      </c>
      <c r="C12" s="15" t="s">
        <v>236</v>
      </c>
      <c r="D12" s="15" t="s">
        <v>237</v>
      </c>
      <c r="E12" s="15" t="s">
        <v>98</v>
      </c>
      <c r="F12" s="15">
        <v>5</v>
      </c>
      <c r="G12" s="19">
        <v>55</v>
      </c>
      <c r="H12" s="15">
        <v>275</v>
      </c>
    </row>
    <row r="13" ht="15" spans="1:8">
      <c r="A13" s="18">
        <v>11</v>
      </c>
      <c r="B13" s="16" t="s">
        <v>216</v>
      </c>
      <c r="C13" s="15" t="s">
        <v>238</v>
      </c>
      <c r="D13" s="15" t="s">
        <v>239</v>
      </c>
      <c r="E13" s="15" t="s">
        <v>98</v>
      </c>
      <c r="F13" s="15">
        <v>2</v>
      </c>
      <c r="G13" s="19">
        <v>48</v>
      </c>
      <c r="H13" s="15">
        <v>96</v>
      </c>
    </row>
    <row r="14" ht="15" spans="1:8">
      <c r="A14" s="18">
        <v>12</v>
      </c>
      <c r="B14" s="16" t="s">
        <v>216</v>
      </c>
      <c r="C14" s="15" t="s">
        <v>240</v>
      </c>
      <c r="D14" s="15" t="s">
        <v>241</v>
      </c>
      <c r="E14" s="15" t="s">
        <v>110</v>
      </c>
      <c r="F14" s="15">
        <v>100</v>
      </c>
      <c r="G14" s="19">
        <v>2</v>
      </c>
      <c r="H14" s="15">
        <v>200</v>
      </c>
    </row>
    <row r="15" ht="15" spans="1:8">
      <c r="A15" s="18">
        <v>13</v>
      </c>
      <c r="B15" s="16" t="s">
        <v>216</v>
      </c>
      <c r="C15" s="15" t="s">
        <v>242</v>
      </c>
      <c r="D15" s="15" t="s">
        <v>243</v>
      </c>
      <c r="E15" s="15" t="s">
        <v>110</v>
      </c>
      <c r="F15" s="15">
        <v>20</v>
      </c>
      <c r="G15" s="19">
        <v>8</v>
      </c>
      <c r="H15" s="15">
        <v>160</v>
      </c>
    </row>
    <row r="16" ht="15" spans="1:8">
      <c r="A16" s="18">
        <v>14</v>
      </c>
      <c r="B16" s="16" t="s">
        <v>216</v>
      </c>
      <c r="C16" s="15" t="s">
        <v>244</v>
      </c>
      <c r="D16" s="15" t="s">
        <v>245</v>
      </c>
      <c r="E16" s="15" t="s">
        <v>157</v>
      </c>
      <c r="F16" s="15">
        <v>5</v>
      </c>
      <c r="G16" s="19">
        <v>18</v>
      </c>
      <c r="H16" s="15">
        <v>90</v>
      </c>
    </row>
    <row r="17" ht="15" spans="1:8">
      <c r="A17" s="18">
        <v>15</v>
      </c>
      <c r="B17" s="16" t="s">
        <v>216</v>
      </c>
      <c r="C17" s="15" t="s">
        <v>246</v>
      </c>
      <c r="D17" s="15" t="s">
        <v>247</v>
      </c>
      <c r="E17" s="15" t="s">
        <v>248</v>
      </c>
      <c r="F17" s="15">
        <v>45</v>
      </c>
      <c r="G17" s="15">
        <v>72</v>
      </c>
      <c r="H17" s="15">
        <v>3240</v>
      </c>
    </row>
    <row r="18" ht="15" spans="1:8">
      <c r="A18" s="18">
        <v>16</v>
      </c>
      <c r="B18" s="16" t="s">
        <v>216</v>
      </c>
      <c r="C18" s="20" t="s">
        <v>249</v>
      </c>
      <c r="D18" s="20" t="s">
        <v>250</v>
      </c>
      <c r="E18" s="20" t="s">
        <v>219</v>
      </c>
      <c r="F18" s="20">
        <v>12</v>
      </c>
      <c r="G18" s="20">
        <v>150</v>
      </c>
      <c r="H18" s="20">
        <v>1800</v>
      </c>
    </row>
    <row r="19" ht="15" spans="1:8">
      <c r="A19" s="18">
        <v>17</v>
      </c>
      <c r="B19" s="16" t="s">
        <v>216</v>
      </c>
      <c r="C19" s="15" t="s">
        <v>251</v>
      </c>
      <c r="D19" s="15" t="s">
        <v>252</v>
      </c>
      <c r="E19" s="15" t="s">
        <v>98</v>
      </c>
      <c r="F19" s="15">
        <v>6</v>
      </c>
      <c r="G19" s="19">
        <v>15</v>
      </c>
      <c r="H19" s="15">
        <v>90</v>
      </c>
    </row>
    <row r="20" ht="15" spans="1:8">
      <c r="A20" s="30" t="s">
        <v>210</v>
      </c>
      <c r="B20" s="31"/>
      <c r="C20" s="31"/>
      <c r="D20" s="31"/>
      <c r="E20" s="31"/>
      <c r="F20" s="31"/>
      <c r="G20" s="16"/>
      <c r="H20" s="15">
        <f>SUM(H3:H19)</f>
        <v>7700</v>
      </c>
    </row>
    <row r="21" ht="31" customHeight="1" spans="1:8">
      <c r="A21" s="28" t="s">
        <v>253</v>
      </c>
      <c r="B21" s="28"/>
      <c r="C21" s="29"/>
      <c r="D21" s="29"/>
      <c r="E21" s="28"/>
      <c r="F21" s="28"/>
      <c r="G21" s="28"/>
      <c r="H21" s="28"/>
    </row>
  </sheetData>
  <mergeCells count="3">
    <mergeCell ref="A1:H1"/>
    <mergeCell ref="A20:G20"/>
    <mergeCell ref="A21:H2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workbookViewId="0">
      <selection activeCell="A3" sqref="A3:H14"/>
    </sheetView>
  </sheetViews>
  <sheetFormatPr defaultColWidth="9" defaultRowHeight="13.5" outlineLevelCol="7"/>
  <cols>
    <col min="1" max="1" width="11.3833333333333" customWidth="1"/>
    <col min="2" max="2" width="17.75" customWidth="1"/>
    <col min="3" max="3" width="13.5" customWidth="1"/>
    <col min="4" max="4" width="28.775" style="25" customWidth="1"/>
    <col min="5" max="8" width="11.3833333333333" customWidth="1"/>
  </cols>
  <sheetData>
    <row r="1" s="24" customFormat="1" ht="15" spans="1:8">
      <c r="A1" s="26" t="s">
        <v>254</v>
      </c>
      <c r="B1" s="26"/>
      <c r="C1" s="26"/>
      <c r="D1" s="26"/>
      <c r="E1" s="26"/>
      <c r="F1" s="26"/>
      <c r="G1" s="26"/>
      <c r="H1" s="26"/>
    </row>
    <row r="2" s="24" customFormat="1" ht="27" customHeight="1" spans="1:8">
      <c r="A2" s="27" t="s">
        <v>52</v>
      </c>
      <c r="B2" s="27" t="s">
        <v>215</v>
      </c>
      <c r="C2" s="27" t="s">
        <v>102</v>
      </c>
      <c r="D2" s="27" t="s">
        <v>103</v>
      </c>
      <c r="E2" s="27" t="s">
        <v>104</v>
      </c>
      <c r="F2" s="27" t="s">
        <v>105</v>
      </c>
      <c r="G2" s="27" t="s">
        <v>88</v>
      </c>
      <c r="H2" s="27" t="s">
        <v>106</v>
      </c>
    </row>
    <row r="3" ht="27" customHeight="1" spans="1:8">
      <c r="A3" s="16">
        <v>1</v>
      </c>
      <c r="B3" s="16" t="s">
        <v>255</v>
      </c>
      <c r="C3" s="16" t="s">
        <v>256</v>
      </c>
      <c r="D3" s="16" t="s">
        <v>257</v>
      </c>
      <c r="E3" s="16" t="s">
        <v>219</v>
      </c>
      <c r="F3" s="16">
        <v>200</v>
      </c>
      <c r="G3" s="16">
        <v>6.1</v>
      </c>
      <c r="H3" s="16">
        <v>1220</v>
      </c>
    </row>
    <row r="4" ht="27" customHeight="1" spans="1:8">
      <c r="A4" s="16">
        <v>2</v>
      </c>
      <c r="B4" s="16" t="s">
        <v>255</v>
      </c>
      <c r="C4" s="16" t="s">
        <v>258</v>
      </c>
      <c r="D4" s="16" t="s">
        <v>257</v>
      </c>
      <c r="E4" s="16" t="s">
        <v>219</v>
      </c>
      <c r="F4" s="16">
        <v>200</v>
      </c>
      <c r="G4" s="16">
        <v>6.1</v>
      </c>
      <c r="H4" s="16">
        <v>1220</v>
      </c>
    </row>
    <row r="5" ht="27" customHeight="1" spans="1:8">
      <c r="A5" s="16">
        <v>3</v>
      </c>
      <c r="B5" s="16" t="s">
        <v>255</v>
      </c>
      <c r="C5" s="16" t="s">
        <v>259</v>
      </c>
      <c r="D5" s="16" t="s">
        <v>257</v>
      </c>
      <c r="E5" s="16" t="s">
        <v>219</v>
      </c>
      <c r="F5" s="16">
        <v>200</v>
      </c>
      <c r="G5" s="16">
        <v>6.1</v>
      </c>
      <c r="H5" s="16">
        <v>1220</v>
      </c>
    </row>
    <row r="6" ht="27" customHeight="1" spans="1:8">
      <c r="A6" s="16">
        <v>4</v>
      </c>
      <c r="B6" s="16" t="s">
        <v>255</v>
      </c>
      <c r="C6" s="16" t="s">
        <v>260</v>
      </c>
      <c r="D6" s="16" t="s">
        <v>261</v>
      </c>
      <c r="E6" s="16" t="s">
        <v>219</v>
      </c>
      <c r="F6" s="16">
        <v>200</v>
      </c>
      <c r="G6" s="16">
        <v>6.1</v>
      </c>
      <c r="H6" s="16">
        <v>1220</v>
      </c>
    </row>
    <row r="7" ht="27" customHeight="1" spans="1:8">
      <c r="A7" s="16">
        <v>5</v>
      </c>
      <c r="B7" s="16" t="s">
        <v>255</v>
      </c>
      <c r="C7" s="15" t="s">
        <v>262</v>
      </c>
      <c r="D7" s="15" t="s">
        <v>263</v>
      </c>
      <c r="E7" s="15" t="s">
        <v>264</v>
      </c>
      <c r="F7" s="15">
        <v>100</v>
      </c>
      <c r="G7" s="15">
        <v>7</v>
      </c>
      <c r="H7" s="15">
        <v>700</v>
      </c>
    </row>
    <row r="8" ht="27" customHeight="1" spans="1:8">
      <c r="A8" s="16">
        <v>7</v>
      </c>
      <c r="B8" s="16" t="s">
        <v>255</v>
      </c>
      <c r="C8" s="4" t="s">
        <v>265</v>
      </c>
      <c r="D8" s="4" t="s">
        <v>266</v>
      </c>
      <c r="E8" s="4" t="s">
        <v>157</v>
      </c>
      <c r="F8" s="4">
        <v>2000</v>
      </c>
      <c r="G8" s="4">
        <v>2.34</v>
      </c>
      <c r="H8" s="4">
        <v>4680</v>
      </c>
    </row>
    <row r="9" ht="27" customHeight="1" spans="1:8">
      <c r="A9" s="16">
        <v>8</v>
      </c>
      <c r="B9" s="16" t="s">
        <v>255</v>
      </c>
      <c r="C9" s="4" t="s">
        <v>267</v>
      </c>
      <c r="D9" s="21" t="s">
        <v>268</v>
      </c>
      <c r="E9" s="4" t="s">
        <v>157</v>
      </c>
      <c r="F9" s="4">
        <v>4000</v>
      </c>
      <c r="G9" s="4">
        <v>0.297</v>
      </c>
      <c r="H9" s="4">
        <v>1188</v>
      </c>
    </row>
    <row r="10" ht="27" customHeight="1" spans="1:8">
      <c r="A10" s="16">
        <v>9</v>
      </c>
      <c r="B10" s="16" t="s">
        <v>255</v>
      </c>
      <c r="C10" s="4" t="s">
        <v>269</v>
      </c>
      <c r="D10" s="22" t="s">
        <v>270</v>
      </c>
      <c r="E10" s="4" t="s">
        <v>233</v>
      </c>
      <c r="F10" s="4">
        <v>4000</v>
      </c>
      <c r="G10" s="4">
        <v>1.4</v>
      </c>
      <c r="H10" s="4">
        <v>5600</v>
      </c>
    </row>
    <row r="11" ht="27" customHeight="1" spans="1:8">
      <c r="A11" s="16">
        <v>10</v>
      </c>
      <c r="B11" s="16" t="s">
        <v>255</v>
      </c>
      <c r="C11" s="4" t="s">
        <v>271</v>
      </c>
      <c r="D11" s="21" t="s">
        <v>272</v>
      </c>
      <c r="E11" s="4" t="s">
        <v>157</v>
      </c>
      <c r="F11" s="4">
        <v>200</v>
      </c>
      <c r="G11" s="4">
        <v>0.49</v>
      </c>
      <c r="H11" s="4">
        <v>98</v>
      </c>
    </row>
    <row r="12" ht="27" customHeight="1" spans="1:8">
      <c r="A12" s="16">
        <v>11</v>
      </c>
      <c r="B12" s="16" t="s">
        <v>255</v>
      </c>
      <c r="C12" s="4" t="s">
        <v>273</v>
      </c>
      <c r="D12" s="21" t="s">
        <v>274</v>
      </c>
      <c r="E12" s="4" t="s">
        <v>98</v>
      </c>
      <c r="F12" s="4">
        <v>2000</v>
      </c>
      <c r="G12" s="4">
        <v>0.2</v>
      </c>
      <c r="H12" s="4">
        <v>400</v>
      </c>
    </row>
    <row r="13" ht="27" customHeight="1" spans="1:8">
      <c r="A13" s="16">
        <v>12</v>
      </c>
      <c r="B13" s="16" t="s">
        <v>255</v>
      </c>
      <c r="C13" s="4" t="s">
        <v>275</v>
      </c>
      <c r="D13" s="21" t="s">
        <v>276</v>
      </c>
      <c r="E13" s="4" t="s">
        <v>157</v>
      </c>
      <c r="F13" s="4">
        <v>1000</v>
      </c>
      <c r="G13" s="4">
        <v>0.22</v>
      </c>
      <c r="H13" s="4">
        <v>220</v>
      </c>
    </row>
    <row r="14" ht="27" customHeight="1" spans="1:8">
      <c r="A14" s="16">
        <v>13</v>
      </c>
      <c r="B14" s="16" t="s">
        <v>255</v>
      </c>
      <c r="C14" s="16" t="s">
        <v>277</v>
      </c>
      <c r="D14" s="23" t="s">
        <v>278</v>
      </c>
      <c r="E14" s="16" t="s">
        <v>98</v>
      </c>
      <c r="F14" s="16">
        <v>2000</v>
      </c>
      <c r="G14" s="16">
        <v>0.14</v>
      </c>
      <c r="H14" s="16">
        <v>280</v>
      </c>
    </row>
    <row r="15" ht="27" customHeight="1" spans="1:8">
      <c r="A15" s="16"/>
      <c r="B15" s="16"/>
      <c r="C15" s="15"/>
      <c r="D15" s="15"/>
      <c r="E15" s="15"/>
      <c r="F15" s="15"/>
      <c r="G15" s="15"/>
      <c r="H15" s="15"/>
    </row>
    <row r="16" ht="27" customHeight="1" spans="1:8">
      <c r="A16" s="16"/>
      <c r="B16" s="16"/>
      <c r="C16" s="15"/>
      <c r="D16" s="15"/>
      <c r="E16" s="15"/>
      <c r="F16" s="15"/>
      <c r="G16" s="15"/>
      <c r="H16" s="15"/>
    </row>
    <row r="17" ht="15" spans="1:8">
      <c r="A17" s="17" t="s">
        <v>210</v>
      </c>
      <c r="B17" s="17"/>
      <c r="C17" s="17"/>
      <c r="D17" s="17"/>
      <c r="E17" s="16">
        <f>SUM(H3:H16)</f>
        <v>18046</v>
      </c>
      <c r="F17" s="16"/>
      <c r="G17" s="16"/>
      <c r="H17" s="16"/>
    </row>
    <row r="18" ht="27" customHeight="1" spans="1:8">
      <c r="A18" s="28" t="s">
        <v>279</v>
      </c>
      <c r="B18" s="28"/>
      <c r="C18" s="28"/>
      <c r="D18" s="29"/>
      <c r="E18" s="28"/>
      <c r="F18" s="28"/>
      <c r="G18" s="28"/>
      <c r="H18" s="28"/>
    </row>
  </sheetData>
  <mergeCells count="4">
    <mergeCell ref="A1:H1"/>
    <mergeCell ref="A17:D17"/>
    <mergeCell ref="E17:H17"/>
    <mergeCell ref="A18:H18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A3" sqref="A3:H4"/>
    </sheetView>
  </sheetViews>
  <sheetFormatPr defaultColWidth="9" defaultRowHeight="13.5" outlineLevelRow="7" outlineLevelCol="7"/>
  <cols>
    <col min="1" max="1" width="11.3833333333333" customWidth="1"/>
    <col min="2" max="2" width="17.75" customWidth="1"/>
    <col min="3" max="3" width="13.5" customWidth="1"/>
    <col min="4" max="4" width="28.775" style="25" customWidth="1"/>
    <col min="5" max="8" width="11.3833333333333" customWidth="1"/>
  </cols>
  <sheetData>
    <row r="1" s="24" customFormat="1" ht="15" spans="1:8">
      <c r="A1" s="26" t="s">
        <v>280</v>
      </c>
      <c r="B1" s="26"/>
      <c r="C1" s="26"/>
      <c r="D1" s="26"/>
      <c r="E1" s="26"/>
      <c r="F1" s="26"/>
      <c r="G1" s="26"/>
      <c r="H1" s="26"/>
    </row>
    <row r="2" s="24" customFormat="1" ht="27" customHeight="1" spans="1:8">
      <c r="A2" s="27" t="s">
        <v>52</v>
      </c>
      <c r="B2" s="27" t="s">
        <v>215</v>
      </c>
      <c r="C2" s="27" t="s">
        <v>102</v>
      </c>
      <c r="D2" s="27" t="s">
        <v>103</v>
      </c>
      <c r="E2" s="27" t="s">
        <v>104</v>
      </c>
      <c r="F2" s="27" t="s">
        <v>105</v>
      </c>
      <c r="G2" s="27" t="s">
        <v>88</v>
      </c>
      <c r="H2" s="27" t="s">
        <v>106</v>
      </c>
    </row>
    <row r="3" ht="27" customHeight="1" spans="1:8">
      <c r="A3" s="16">
        <v>1</v>
      </c>
      <c r="B3" s="16" t="s">
        <v>255</v>
      </c>
      <c r="C3" s="4" t="s">
        <v>281</v>
      </c>
      <c r="D3" s="4" t="s">
        <v>282</v>
      </c>
      <c r="E3" s="4" t="s">
        <v>248</v>
      </c>
      <c r="F3" s="4">
        <v>1000</v>
      </c>
      <c r="G3" s="4">
        <v>0.94</v>
      </c>
      <c r="H3" s="4">
        <v>940</v>
      </c>
    </row>
    <row r="4" ht="27" customHeight="1" spans="1:8">
      <c r="A4" s="16">
        <v>2</v>
      </c>
      <c r="B4" s="16" t="s">
        <v>255</v>
      </c>
      <c r="C4" s="4" t="s">
        <v>283</v>
      </c>
      <c r="D4" s="4" t="s">
        <v>284</v>
      </c>
      <c r="E4" s="4" t="s">
        <v>285</v>
      </c>
      <c r="F4" s="4">
        <v>2000</v>
      </c>
      <c r="G4" s="4">
        <v>0.36</v>
      </c>
      <c r="H4" s="4">
        <v>720</v>
      </c>
    </row>
    <row r="5" ht="27" customHeight="1" spans="1:8">
      <c r="A5" s="16">
        <v>3</v>
      </c>
      <c r="B5" s="16"/>
      <c r="C5" s="15"/>
      <c r="D5" s="15"/>
      <c r="E5" s="15"/>
      <c r="F5" s="15"/>
      <c r="G5" s="15"/>
      <c r="H5" s="15"/>
    </row>
    <row r="6" ht="27" customHeight="1" spans="1:8">
      <c r="A6" s="16">
        <v>4</v>
      </c>
      <c r="B6" s="16"/>
      <c r="C6" s="15"/>
      <c r="D6" s="15"/>
      <c r="E6" s="15"/>
      <c r="F6" s="15"/>
      <c r="G6" s="15"/>
      <c r="H6" s="15"/>
    </row>
    <row r="7" ht="15" spans="1:8">
      <c r="A7" s="17" t="s">
        <v>210</v>
      </c>
      <c r="B7" s="17"/>
      <c r="C7" s="17"/>
      <c r="D7" s="17"/>
      <c r="E7" s="16">
        <f>SUM(H3:H6)</f>
        <v>1660</v>
      </c>
      <c r="F7" s="16"/>
      <c r="G7" s="16"/>
      <c r="H7" s="16"/>
    </row>
    <row r="8" ht="27" customHeight="1" spans="1:8">
      <c r="A8" s="28" t="s">
        <v>286</v>
      </c>
      <c r="B8" s="28"/>
      <c r="C8" s="28"/>
      <c r="D8" s="29"/>
      <c r="E8" s="28"/>
      <c r="F8" s="28"/>
      <c r="G8" s="28"/>
      <c r="H8" s="28"/>
    </row>
  </sheetData>
  <mergeCells count="4">
    <mergeCell ref="A1:H1"/>
    <mergeCell ref="A7:D7"/>
    <mergeCell ref="E7:H7"/>
    <mergeCell ref="A8:H8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9"/>
  <sheetViews>
    <sheetView topLeftCell="A64" workbookViewId="0">
      <selection activeCell="N71" sqref="N71"/>
    </sheetView>
  </sheetViews>
  <sheetFormatPr defaultColWidth="9" defaultRowHeight="13.5"/>
  <cols>
    <col min="8" max="8" width="9.375"/>
    <col min="9" max="9" width="13.75"/>
  </cols>
  <sheetData>
    <row r="1" ht="15" spans="1:8">
      <c r="A1" s="1">
        <v>1</v>
      </c>
      <c r="B1" s="2" t="s">
        <v>107</v>
      </c>
      <c r="C1" s="1" t="s">
        <v>108</v>
      </c>
      <c r="D1" s="1" t="s">
        <v>109</v>
      </c>
      <c r="E1" s="3" t="s">
        <v>110</v>
      </c>
      <c r="F1" s="4">
        <v>60</v>
      </c>
      <c r="G1" s="4">
        <v>95</v>
      </c>
      <c r="H1" s="5">
        <v>5700</v>
      </c>
    </row>
    <row r="2" ht="15" spans="1:8">
      <c r="A2" s="1">
        <v>2</v>
      </c>
      <c r="B2" s="2"/>
      <c r="C2" s="1" t="s">
        <v>111</v>
      </c>
      <c r="D2" s="1" t="s">
        <v>112</v>
      </c>
      <c r="E2" s="3" t="s">
        <v>110</v>
      </c>
      <c r="F2" s="4">
        <v>180</v>
      </c>
      <c r="G2" s="4">
        <v>80</v>
      </c>
      <c r="H2" s="5">
        <v>14400</v>
      </c>
    </row>
    <row r="3" ht="15" spans="1:8">
      <c r="A3" s="1">
        <v>3</v>
      </c>
      <c r="B3" s="2"/>
      <c r="C3" s="1" t="s">
        <v>113</v>
      </c>
      <c r="D3" s="1" t="s">
        <v>114</v>
      </c>
      <c r="E3" s="3" t="s">
        <v>110</v>
      </c>
      <c r="F3" s="4">
        <v>60</v>
      </c>
      <c r="G3" s="4">
        <v>68</v>
      </c>
      <c r="H3" s="5">
        <v>4080</v>
      </c>
    </row>
    <row r="4" ht="15" spans="1:8">
      <c r="A4" s="1">
        <v>4</v>
      </c>
      <c r="B4" s="2"/>
      <c r="C4" s="1" t="s">
        <v>115</v>
      </c>
      <c r="D4" s="1" t="s">
        <v>116</v>
      </c>
      <c r="E4" s="3" t="s">
        <v>110</v>
      </c>
      <c r="F4" s="4">
        <v>180</v>
      </c>
      <c r="G4" s="4">
        <v>58</v>
      </c>
      <c r="H4" s="5">
        <v>10440</v>
      </c>
    </row>
    <row r="5" ht="15" spans="1:8">
      <c r="A5" s="1">
        <v>5</v>
      </c>
      <c r="B5" s="2"/>
      <c r="C5" s="1" t="s">
        <v>117</v>
      </c>
      <c r="D5" s="1" t="s">
        <v>118</v>
      </c>
      <c r="E5" s="3" t="s">
        <v>98</v>
      </c>
      <c r="F5" s="4">
        <v>188</v>
      </c>
      <c r="G5" s="4">
        <v>11.7</v>
      </c>
      <c r="H5" s="5">
        <v>2199.6</v>
      </c>
    </row>
    <row r="6" ht="15" spans="1:8">
      <c r="A6" s="1">
        <v>6</v>
      </c>
      <c r="B6" s="2"/>
      <c r="C6" s="1" t="s">
        <v>119</v>
      </c>
      <c r="D6" s="1" t="s">
        <v>120</v>
      </c>
      <c r="E6" s="3" t="s">
        <v>98</v>
      </c>
      <c r="F6" s="4">
        <v>210</v>
      </c>
      <c r="G6" s="4">
        <v>23</v>
      </c>
      <c r="H6" s="5">
        <v>4830</v>
      </c>
    </row>
    <row r="7" ht="15" spans="1:8">
      <c r="A7" s="1">
        <v>7</v>
      </c>
      <c r="B7" s="2"/>
      <c r="C7" s="1" t="s">
        <v>121</v>
      </c>
      <c r="D7" s="1" t="s">
        <v>122</v>
      </c>
      <c r="E7" s="3" t="s">
        <v>123</v>
      </c>
      <c r="F7" s="4">
        <v>25</v>
      </c>
      <c r="G7" s="4">
        <v>85</v>
      </c>
      <c r="H7" s="5">
        <v>2125</v>
      </c>
    </row>
    <row r="8" ht="15" spans="1:8">
      <c r="A8" s="1">
        <v>8</v>
      </c>
      <c r="B8" s="2"/>
      <c r="C8" s="1" t="s">
        <v>124</v>
      </c>
      <c r="D8" s="1" t="s">
        <v>125</v>
      </c>
      <c r="E8" s="3" t="s">
        <v>123</v>
      </c>
      <c r="F8" s="4">
        <v>65</v>
      </c>
      <c r="G8" s="4">
        <v>70</v>
      </c>
      <c r="H8" s="5">
        <v>4550</v>
      </c>
    </row>
    <row r="9" ht="15" spans="1:8">
      <c r="A9" s="1">
        <v>9</v>
      </c>
      <c r="B9" s="2"/>
      <c r="C9" s="1" t="s">
        <v>126</v>
      </c>
      <c r="D9" s="1" t="s">
        <v>127</v>
      </c>
      <c r="E9" s="3" t="s">
        <v>128</v>
      </c>
      <c r="F9" s="4">
        <v>25</v>
      </c>
      <c r="G9" s="4">
        <v>55</v>
      </c>
      <c r="H9" s="5">
        <v>1375</v>
      </c>
    </row>
    <row r="10" ht="15" spans="1:8">
      <c r="A10" s="1">
        <v>10</v>
      </c>
      <c r="B10" s="2"/>
      <c r="C10" s="1" t="s">
        <v>129</v>
      </c>
      <c r="D10" s="1" t="s">
        <v>130</v>
      </c>
      <c r="E10" s="3" t="s">
        <v>128</v>
      </c>
      <c r="F10" s="4">
        <v>65</v>
      </c>
      <c r="G10" s="4">
        <v>45</v>
      </c>
      <c r="H10" s="5">
        <v>2925</v>
      </c>
    </row>
    <row r="11" ht="15" spans="1:8">
      <c r="A11" s="1">
        <v>11</v>
      </c>
      <c r="B11" s="2"/>
      <c r="C11" s="1" t="s">
        <v>131</v>
      </c>
      <c r="D11" s="1" t="s">
        <v>132</v>
      </c>
      <c r="E11" s="3" t="s">
        <v>98</v>
      </c>
      <c r="F11" s="4">
        <v>25</v>
      </c>
      <c r="G11" s="4">
        <v>32</v>
      </c>
      <c r="H11" s="5">
        <v>800</v>
      </c>
    </row>
    <row r="12" ht="15" spans="1:8">
      <c r="A12" s="1">
        <v>12</v>
      </c>
      <c r="B12" s="2"/>
      <c r="C12" s="1" t="s">
        <v>133</v>
      </c>
      <c r="D12" s="1" t="s">
        <v>134</v>
      </c>
      <c r="E12" s="3" t="s">
        <v>98</v>
      </c>
      <c r="F12" s="4">
        <v>65</v>
      </c>
      <c r="G12" s="4">
        <v>28</v>
      </c>
      <c r="H12" s="5">
        <v>1820</v>
      </c>
    </row>
    <row r="13" ht="15" spans="1:8">
      <c r="A13" s="1">
        <v>13</v>
      </c>
      <c r="B13" s="2"/>
      <c r="C13" s="1" t="s">
        <v>135</v>
      </c>
      <c r="D13" s="1" t="s">
        <v>136</v>
      </c>
      <c r="E13" s="3" t="s">
        <v>110</v>
      </c>
      <c r="F13" s="4">
        <v>300</v>
      </c>
      <c r="G13" s="4">
        <v>28</v>
      </c>
      <c r="H13" s="5">
        <v>8400</v>
      </c>
    </row>
    <row r="14" ht="15" spans="1:8">
      <c r="A14" s="1">
        <v>14</v>
      </c>
      <c r="B14" s="2"/>
      <c r="C14" s="1" t="s">
        <v>137</v>
      </c>
      <c r="D14" s="1" t="s">
        <v>138</v>
      </c>
      <c r="E14" s="3" t="s">
        <v>110</v>
      </c>
      <c r="F14" s="4">
        <v>300</v>
      </c>
      <c r="G14" s="4">
        <v>9</v>
      </c>
      <c r="H14" s="5">
        <v>2700</v>
      </c>
    </row>
    <row r="15" ht="15" spans="1:8">
      <c r="A15" s="1">
        <v>15</v>
      </c>
      <c r="B15" s="2"/>
      <c r="C15" s="1" t="s">
        <v>139</v>
      </c>
      <c r="D15" s="1" t="s">
        <v>140</v>
      </c>
      <c r="E15" s="6" t="s">
        <v>110</v>
      </c>
      <c r="F15" s="7">
        <v>120</v>
      </c>
      <c r="G15" s="7">
        <v>15</v>
      </c>
      <c r="H15" s="8">
        <v>1800</v>
      </c>
    </row>
    <row r="16" ht="15" spans="1:8">
      <c r="A16" s="1">
        <v>16</v>
      </c>
      <c r="B16" s="1"/>
      <c r="C16" s="1" t="s">
        <v>141</v>
      </c>
      <c r="D16" s="1"/>
      <c r="E16" s="6" t="s">
        <v>142</v>
      </c>
      <c r="F16" s="7"/>
      <c r="G16" s="7">
        <v>68</v>
      </c>
      <c r="H16" s="9">
        <v>27021</v>
      </c>
    </row>
    <row r="17" ht="15" spans="1:9">
      <c r="A17" s="1">
        <v>17</v>
      </c>
      <c r="B17" s="1" t="s">
        <v>143</v>
      </c>
      <c r="C17" s="1" t="s">
        <v>144</v>
      </c>
      <c r="D17" s="1"/>
      <c r="E17" s="6" t="s">
        <v>93</v>
      </c>
      <c r="F17" s="7">
        <v>1</v>
      </c>
      <c r="G17" s="7">
        <v>800</v>
      </c>
      <c r="H17" s="7">
        <v>800</v>
      </c>
    </row>
    <row r="18" ht="15" spans="1:9">
      <c r="A18" s="1">
        <v>18</v>
      </c>
      <c r="B18" s="1" t="s">
        <v>143</v>
      </c>
      <c r="C18" s="1" t="s">
        <v>145</v>
      </c>
      <c r="D18" s="1"/>
      <c r="E18" s="6" t="s">
        <v>93</v>
      </c>
      <c r="F18" s="7">
        <v>2</v>
      </c>
      <c r="G18" s="7">
        <f t="shared" ref="G18:G30" si="0">H18/F18</f>
        <v>550</v>
      </c>
      <c r="H18" s="9">
        <v>1100</v>
      </c>
    </row>
    <row r="19" ht="15" spans="1:9">
      <c r="A19" s="1">
        <v>20</v>
      </c>
      <c r="B19" s="1" t="s">
        <v>143</v>
      </c>
      <c r="C19" s="1" t="s">
        <v>146</v>
      </c>
      <c r="D19" s="1"/>
      <c r="E19" s="6" t="s">
        <v>98</v>
      </c>
      <c r="F19" s="7">
        <v>53</v>
      </c>
      <c r="G19" s="7">
        <f t="shared" si="0"/>
        <v>480</v>
      </c>
      <c r="H19" s="9">
        <v>25440</v>
      </c>
      <c r="I19" s="10"/>
    </row>
    <row r="20" ht="15" spans="1:9">
      <c r="A20" s="1">
        <v>21</v>
      </c>
      <c r="B20" s="1" t="s">
        <v>143</v>
      </c>
      <c r="C20" s="1" t="s">
        <v>147</v>
      </c>
      <c r="D20" s="1"/>
      <c r="E20" s="6" t="s">
        <v>98</v>
      </c>
      <c r="F20" s="7">
        <v>53</v>
      </c>
      <c r="G20" s="7">
        <f t="shared" si="0"/>
        <v>580</v>
      </c>
      <c r="H20" s="9">
        <v>30740</v>
      </c>
    </row>
    <row r="21" ht="15" spans="1:9">
      <c r="A21" s="1">
        <v>22</v>
      </c>
      <c r="B21" s="1" t="s">
        <v>143</v>
      </c>
      <c r="C21" s="1" t="s">
        <v>148</v>
      </c>
      <c r="D21" s="1"/>
      <c r="E21" s="6" t="s">
        <v>98</v>
      </c>
      <c r="F21" s="7">
        <v>23</v>
      </c>
      <c r="G21" s="7">
        <f t="shared" si="0"/>
        <v>650</v>
      </c>
      <c r="H21" s="9">
        <v>14950</v>
      </c>
    </row>
    <row r="22" ht="15" spans="1:9">
      <c r="A22" s="1">
        <v>23</v>
      </c>
      <c r="B22" s="1" t="s">
        <v>143</v>
      </c>
      <c r="C22" s="1" t="s">
        <v>149</v>
      </c>
      <c r="D22" s="1"/>
      <c r="E22" s="6" t="s">
        <v>98</v>
      </c>
      <c r="F22" s="7">
        <v>23</v>
      </c>
      <c r="G22" s="7">
        <f t="shared" si="0"/>
        <v>800</v>
      </c>
      <c r="H22" s="9">
        <v>18400</v>
      </c>
    </row>
    <row r="23" ht="15" spans="1:9">
      <c r="A23" s="1">
        <v>24</v>
      </c>
      <c r="B23" s="1" t="s">
        <v>143</v>
      </c>
      <c r="C23" s="1" t="s">
        <v>150</v>
      </c>
      <c r="D23" s="1"/>
      <c r="E23" s="6" t="s">
        <v>151</v>
      </c>
      <c r="F23" s="7">
        <v>3</v>
      </c>
      <c r="G23" s="7">
        <f t="shared" si="0"/>
        <v>850</v>
      </c>
      <c r="H23" s="9">
        <v>2550</v>
      </c>
    </row>
    <row r="24" ht="15" spans="1:9">
      <c r="A24" s="1">
        <v>25</v>
      </c>
      <c r="B24" s="1" t="s">
        <v>143</v>
      </c>
      <c r="C24" s="1" t="s">
        <v>152</v>
      </c>
      <c r="D24" s="1"/>
      <c r="E24" s="6" t="s">
        <v>98</v>
      </c>
      <c r="F24" s="7">
        <v>35</v>
      </c>
      <c r="G24" s="7">
        <f t="shared" si="0"/>
        <v>240</v>
      </c>
      <c r="H24" s="9">
        <v>8400</v>
      </c>
    </row>
    <row r="25" ht="15" spans="1:9">
      <c r="A25" s="1">
        <v>26</v>
      </c>
      <c r="B25" s="1" t="s">
        <v>143</v>
      </c>
      <c r="C25" s="1" t="s">
        <v>153</v>
      </c>
      <c r="D25" s="1"/>
      <c r="E25" s="6" t="s">
        <v>98</v>
      </c>
      <c r="F25" s="7">
        <v>45</v>
      </c>
      <c r="G25" s="7">
        <f t="shared" si="0"/>
        <v>280</v>
      </c>
      <c r="H25" s="9">
        <v>12600</v>
      </c>
    </row>
    <row r="26" ht="15" spans="1:9">
      <c r="A26" s="1">
        <v>27</v>
      </c>
      <c r="B26" s="1" t="s">
        <v>143</v>
      </c>
      <c r="C26" s="1" t="s">
        <v>154</v>
      </c>
      <c r="D26" s="1"/>
      <c r="E26" s="6" t="s">
        <v>98</v>
      </c>
      <c r="F26" s="7">
        <v>100</v>
      </c>
      <c r="G26" s="7">
        <f t="shared" si="0"/>
        <v>180</v>
      </c>
      <c r="H26" s="9">
        <v>18000</v>
      </c>
    </row>
    <row r="27" ht="15" spans="1:9">
      <c r="A27" s="1">
        <v>28</v>
      </c>
      <c r="B27" s="1" t="s">
        <v>143</v>
      </c>
      <c r="C27" s="1" t="s">
        <v>155</v>
      </c>
      <c r="D27" s="1"/>
      <c r="E27" s="6" t="s">
        <v>98</v>
      </c>
      <c r="F27" s="7">
        <v>45</v>
      </c>
      <c r="G27" s="7">
        <f t="shared" si="0"/>
        <v>729</v>
      </c>
      <c r="H27" s="9">
        <v>32805</v>
      </c>
    </row>
    <row r="28" ht="15" spans="1:9">
      <c r="A28" s="1">
        <v>29</v>
      </c>
      <c r="B28" s="1" t="s">
        <v>143</v>
      </c>
      <c r="C28" s="1" t="s">
        <v>156</v>
      </c>
      <c r="D28" s="1"/>
      <c r="E28" s="6" t="s">
        <v>157</v>
      </c>
      <c r="F28" s="7">
        <v>48</v>
      </c>
      <c r="G28" s="7">
        <f t="shared" si="0"/>
        <v>435</v>
      </c>
      <c r="H28" s="9">
        <v>20880</v>
      </c>
    </row>
    <row r="29" ht="15" spans="1:9">
      <c r="A29" s="1">
        <v>30</v>
      </c>
      <c r="B29" s="1" t="s">
        <v>143</v>
      </c>
      <c r="C29" s="1" t="s">
        <v>158</v>
      </c>
      <c r="D29" s="1"/>
      <c r="E29" s="6" t="s">
        <v>98</v>
      </c>
      <c r="F29" s="7">
        <v>2</v>
      </c>
      <c r="G29" s="7">
        <f t="shared" si="0"/>
        <v>520</v>
      </c>
      <c r="H29" s="9">
        <v>1040</v>
      </c>
    </row>
    <row r="30" ht="15" spans="1:9">
      <c r="A30" s="1">
        <v>31</v>
      </c>
      <c r="B30" s="1" t="s">
        <v>143</v>
      </c>
      <c r="C30" s="1" t="s">
        <v>159</v>
      </c>
      <c r="D30" s="1"/>
      <c r="E30" s="6" t="s">
        <v>96</v>
      </c>
      <c r="F30" s="7">
        <v>3</v>
      </c>
      <c r="G30" s="7">
        <f t="shared" si="0"/>
        <v>550</v>
      </c>
      <c r="H30" s="9">
        <v>1650</v>
      </c>
    </row>
    <row r="31" ht="15" spans="1:9">
      <c r="A31" s="1">
        <v>32</v>
      </c>
      <c r="B31" s="1" t="s">
        <v>143</v>
      </c>
      <c r="C31" s="4" t="s">
        <v>160</v>
      </c>
      <c r="D31" s="1" t="s">
        <v>161</v>
      </c>
      <c r="E31" s="4" t="s">
        <v>98</v>
      </c>
      <c r="F31" s="4">
        <v>100</v>
      </c>
      <c r="G31" s="4">
        <v>14.5</v>
      </c>
      <c r="H31" s="4">
        <v>1450</v>
      </c>
    </row>
    <row r="32" ht="15" spans="1:9">
      <c r="A32" s="1">
        <v>33</v>
      </c>
      <c r="B32" s="11" t="s">
        <v>143</v>
      </c>
      <c r="C32" s="12" t="s">
        <v>162</v>
      </c>
      <c r="D32" s="11" t="s">
        <v>163</v>
      </c>
      <c r="E32" s="13" t="s">
        <v>98</v>
      </c>
      <c r="F32" s="13">
        <v>80</v>
      </c>
      <c r="G32" s="14">
        <v>3.5</v>
      </c>
      <c r="H32" s="13">
        <v>280</v>
      </c>
    </row>
    <row r="33" ht="15" spans="1:8">
      <c r="A33" s="1">
        <v>34</v>
      </c>
      <c r="B33" s="1" t="s">
        <v>143</v>
      </c>
      <c r="C33" s="15" t="s">
        <v>164</v>
      </c>
      <c r="D33" s="1" t="s">
        <v>165</v>
      </c>
      <c r="E33" s="15" t="s">
        <v>93</v>
      </c>
      <c r="F33" s="15">
        <v>6</v>
      </c>
      <c r="G33" s="15">
        <v>350</v>
      </c>
      <c r="H33" s="15">
        <v>2100</v>
      </c>
    </row>
    <row r="34" ht="15" spans="1:8">
      <c r="A34" s="1">
        <v>35</v>
      </c>
      <c r="B34" s="11" t="s">
        <v>143</v>
      </c>
      <c r="C34" s="13" t="s">
        <v>166</v>
      </c>
      <c r="D34" s="11" t="s">
        <v>167</v>
      </c>
      <c r="E34" s="13" t="s">
        <v>98</v>
      </c>
      <c r="F34" s="13">
        <v>6</v>
      </c>
      <c r="G34" s="13">
        <v>330</v>
      </c>
      <c r="H34" s="13">
        <v>1980</v>
      </c>
    </row>
    <row r="35" ht="15" spans="1:8">
      <c r="A35" s="1">
        <v>36</v>
      </c>
      <c r="B35" s="1" t="s">
        <v>143</v>
      </c>
      <c r="C35" s="16" t="s">
        <v>168</v>
      </c>
      <c r="D35" s="1" t="s">
        <v>169</v>
      </c>
      <c r="E35" s="16" t="s">
        <v>98</v>
      </c>
      <c r="F35" s="16">
        <v>50</v>
      </c>
      <c r="G35" s="16">
        <v>72</v>
      </c>
      <c r="H35" s="16">
        <v>3600</v>
      </c>
    </row>
    <row r="36" ht="15" spans="1:8">
      <c r="A36" s="1">
        <v>37</v>
      </c>
      <c r="B36" s="1" t="s">
        <v>143</v>
      </c>
      <c r="C36" s="16" t="s">
        <v>170</v>
      </c>
      <c r="D36" s="1" t="s">
        <v>171</v>
      </c>
      <c r="E36" s="16" t="s">
        <v>98</v>
      </c>
      <c r="F36" s="16">
        <v>50</v>
      </c>
      <c r="G36" s="16">
        <v>113</v>
      </c>
      <c r="H36" s="16">
        <v>5650</v>
      </c>
    </row>
    <row r="37" ht="15" spans="1:8">
      <c r="A37" s="1">
        <v>38</v>
      </c>
      <c r="B37" s="1" t="s">
        <v>143</v>
      </c>
      <c r="C37" s="16" t="s">
        <v>172</v>
      </c>
      <c r="D37" s="1" t="s">
        <v>173</v>
      </c>
      <c r="E37" s="16" t="s">
        <v>98</v>
      </c>
      <c r="F37" s="16">
        <v>45</v>
      </c>
      <c r="G37" s="16">
        <v>28</v>
      </c>
      <c r="H37" s="16">
        <v>1260</v>
      </c>
    </row>
    <row r="38" ht="15" spans="1:8">
      <c r="A38" s="1">
        <v>39</v>
      </c>
      <c r="B38" s="1" t="s">
        <v>143</v>
      </c>
      <c r="C38" s="16" t="s">
        <v>174</v>
      </c>
      <c r="D38" s="16" t="s">
        <v>175</v>
      </c>
      <c r="E38" s="16" t="s">
        <v>98</v>
      </c>
      <c r="F38" s="16">
        <v>45</v>
      </c>
      <c r="G38" s="16">
        <v>55</v>
      </c>
      <c r="H38" s="16">
        <v>2475</v>
      </c>
    </row>
    <row r="39" ht="15" spans="1:8">
      <c r="A39" s="1">
        <v>40</v>
      </c>
      <c r="B39" s="1" t="s">
        <v>143</v>
      </c>
      <c r="C39" s="16" t="s">
        <v>176</v>
      </c>
      <c r="D39" s="16" t="s">
        <v>177</v>
      </c>
      <c r="E39" s="16" t="s">
        <v>98</v>
      </c>
      <c r="F39" s="16">
        <v>45</v>
      </c>
      <c r="G39" s="16">
        <v>32</v>
      </c>
      <c r="H39" s="16">
        <v>1440</v>
      </c>
    </row>
    <row r="40" ht="15" spans="1:8">
      <c r="A40" s="1">
        <v>41</v>
      </c>
      <c r="B40" s="1" t="s">
        <v>143</v>
      </c>
      <c r="C40" s="16" t="s">
        <v>178</v>
      </c>
      <c r="D40" s="16" t="s">
        <v>179</v>
      </c>
      <c r="E40" s="16" t="s">
        <v>98</v>
      </c>
      <c r="F40" s="16">
        <v>50</v>
      </c>
      <c r="G40" s="16">
        <v>26</v>
      </c>
      <c r="H40" s="16">
        <v>1300</v>
      </c>
    </row>
    <row r="41" ht="15" spans="1:8">
      <c r="A41" s="1">
        <v>42</v>
      </c>
      <c r="B41" s="1" t="s">
        <v>143</v>
      </c>
      <c r="C41" s="16" t="s">
        <v>180</v>
      </c>
      <c r="D41" s="16" t="s">
        <v>181</v>
      </c>
      <c r="E41" s="16" t="s">
        <v>98</v>
      </c>
      <c r="F41" s="16">
        <v>45</v>
      </c>
      <c r="G41" s="16">
        <v>35</v>
      </c>
      <c r="H41" s="16">
        <v>1575</v>
      </c>
    </row>
    <row r="42" ht="15" spans="1:8">
      <c r="A42" s="1">
        <v>43</v>
      </c>
      <c r="B42" s="1" t="s">
        <v>143</v>
      </c>
      <c r="C42" s="1" t="s">
        <v>182</v>
      </c>
      <c r="D42" s="1" t="s">
        <v>183</v>
      </c>
      <c r="E42" s="16" t="s">
        <v>98</v>
      </c>
      <c r="F42" s="16">
        <v>1</v>
      </c>
      <c r="G42" s="16">
        <v>350</v>
      </c>
      <c r="H42" s="16">
        <v>350</v>
      </c>
    </row>
    <row r="43" ht="15" spans="1:8">
      <c r="A43" s="1">
        <v>44</v>
      </c>
      <c r="B43" s="1" t="s">
        <v>143</v>
      </c>
      <c r="C43" s="15" t="s">
        <v>184</v>
      </c>
      <c r="D43" s="15" t="s">
        <v>185</v>
      </c>
      <c r="E43" s="15" t="s">
        <v>96</v>
      </c>
      <c r="F43" s="15">
        <v>1</v>
      </c>
      <c r="G43" s="15">
        <v>350</v>
      </c>
      <c r="H43" s="15">
        <v>350</v>
      </c>
    </row>
    <row r="44" ht="15" spans="1:8">
      <c r="A44" s="1">
        <v>45</v>
      </c>
      <c r="B44" s="1" t="s">
        <v>143</v>
      </c>
      <c r="C44" s="17" t="s">
        <v>186</v>
      </c>
      <c r="D44" s="17"/>
      <c r="E44" s="16" t="s">
        <v>98</v>
      </c>
      <c r="F44" s="16">
        <v>1</v>
      </c>
      <c r="G44" s="16">
        <v>260</v>
      </c>
      <c r="H44" s="16">
        <v>260</v>
      </c>
    </row>
    <row r="45" ht="15" spans="1:8">
      <c r="A45" s="1">
        <v>46</v>
      </c>
      <c r="B45" s="1" t="s">
        <v>143</v>
      </c>
      <c r="C45" s="17" t="s">
        <v>187</v>
      </c>
      <c r="D45" s="17"/>
      <c r="E45" s="16" t="s">
        <v>157</v>
      </c>
      <c r="F45" s="16">
        <v>2</v>
      </c>
      <c r="G45" s="16">
        <v>150</v>
      </c>
      <c r="H45" s="16">
        <v>300</v>
      </c>
    </row>
    <row r="46" ht="15" spans="1:8">
      <c r="A46" s="1">
        <v>47</v>
      </c>
      <c r="B46" s="1" t="s">
        <v>143</v>
      </c>
      <c r="C46" s="4" t="s">
        <v>188</v>
      </c>
      <c r="D46" s="4" t="s">
        <v>189</v>
      </c>
      <c r="E46" s="4" t="s">
        <v>98</v>
      </c>
      <c r="F46" s="4">
        <v>150</v>
      </c>
      <c r="G46" s="4">
        <v>13</v>
      </c>
      <c r="H46" s="4">
        <v>1950</v>
      </c>
    </row>
    <row r="47" ht="15" spans="1:8">
      <c r="A47" s="1">
        <v>48</v>
      </c>
      <c r="B47" s="1" t="s">
        <v>143</v>
      </c>
      <c r="C47" s="4" t="s">
        <v>190</v>
      </c>
      <c r="D47" s="4" t="s">
        <v>191</v>
      </c>
      <c r="E47" s="4" t="s">
        <v>98</v>
      </c>
      <c r="F47" s="4">
        <v>150</v>
      </c>
      <c r="G47" s="4">
        <v>6</v>
      </c>
      <c r="H47" s="4">
        <v>900</v>
      </c>
    </row>
    <row r="48" ht="15" spans="1:8">
      <c r="A48" s="18">
        <v>1</v>
      </c>
      <c r="B48" s="16" t="s">
        <v>216</v>
      </c>
      <c r="C48" s="15" t="s">
        <v>217</v>
      </c>
      <c r="D48" s="15" t="s">
        <v>218</v>
      </c>
      <c r="E48" s="15" t="s">
        <v>219</v>
      </c>
      <c r="F48" s="15">
        <v>20</v>
      </c>
      <c r="G48" s="19">
        <v>25</v>
      </c>
      <c r="H48" s="15">
        <v>500</v>
      </c>
    </row>
    <row r="49" ht="15" spans="1:8">
      <c r="A49" s="18">
        <v>2</v>
      </c>
      <c r="B49" s="16" t="s">
        <v>216</v>
      </c>
      <c r="C49" s="15" t="s">
        <v>220</v>
      </c>
      <c r="D49" s="15" t="s">
        <v>221</v>
      </c>
      <c r="E49" s="15" t="s">
        <v>222</v>
      </c>
      <c r="F49" s="15">
        <v>3</v>
      </c>
      <c r="G49" s="19">
        <v>75</v>
      </c>
      <c r="H49" s="15">
        <v>225</v>
      </c>
    </row>
    <row r="50" ht="15" spans="1:8">
      <c r="A50" s="18">
        <v>3</v>
      </c>
      <c r="B50" s="16" t="s">
        <v>216</v>
      </c>
      <c r="C50" s="15" t="s">
        <v>223</v>
      </c>
      <c r="D50" s="15" t="s">
        <v>224</v>
      </c>
      <c r="E50" s="15" t="s">
        <v>222</v>
      </c>
      <c r="F50" s="15">
        <v>3</v>
      </c>
      <c r="G50" s="19">
        <v>100</v>
      </c>
      <c r="H50" s="15">
        <v>300</v>
      </c>
    </row>
    <row r="51" ht="15" spans="1:8">
      <c r="A51" s="18">
        <v>4</v>
      </c>
      <c r="B51" s="16" t="s">
        <v>216</v>
      </c>
      <c r="C51" s="15" t="s">
        <v>225</v>
      </c>
      <c r="D51" s="15" t="s">
        <v>224</v>
      </c>
      <c r="E51" s="15" t="s">
        <v>222</v>
      </c>
      <c r="F51" s="15">
        <v>2</v>
      </c>
      <c r="G51" s="19">
        <v>100</v>
      </c>
      <c r="H51" s="15">
        <v>200</v>
      </c>
    </row>
    <row r="52" ht="15" spans="1:8">
      <c r="A52" s="18">
        <v>5</v>
      </c>
      <c r="B52" s="16" t="s">
        <v>216</v>
      </c>
      <c r="C52" s="15" t="s">
        <v>226</v>
      </c>
      <c r="D52" s="15" t="s">
        <v>224</v>
      </c>
      <c r="E52" s="15" t="s">
        <v>222</v>
      </c>
      <c r="F52" s="15">
        <v>2</v>
      </c>
      <c r="G52" s="19">
        <v>100</v>
      </c>
      <c r="H52" s="15">
        <v>200</v>
      </c>
    </row>
    <row r="53" ht="15" spans="1:8">
      <c r="A53" s="18">
        <v>6</v>
      </c>
      <c r="B53" s="16" t="s">
        <v>216</v>
      </c>
      <c r="C53" s="15" t="s">
        <v>227</v>
      </c>
      <c r="D53" s="15" t="s">
        <v>228</v>
      </c>
      <c r="E53" s="15" t="s">
        <v>98</v>
      </c>
      <c r="F53" s="15">
        <v>16</v>
      </c>
      <c r="G53" s="19">
        <v>4</v>
      </c>
      <c r="H53" s="15">
        <v>64</v>
      </c>
    </row>
    <row r="54" ht="15" spans="1:8">
      <c r="A54" s="18">
        <v>7</v>
      </c>
      <c r="B54" s="16" t="s">
        <v>216</v>
      </c>
      <c r="C54" s="15" t="s">
        <v>229</v>
      </c>
      <c r="D54" s="15" t="s">
        <v>230</v>
      </c>
      <c r="E54" s="15" t="s">
        <v>98</v>
      </c>
      <c r="F54" s="15">
        <v>5</v>
      </c>
      <c r="G54" s="19">
        <v>9</v>
      </c>
      <c r="H54" s="15">
        <v>45</v>
      </c>
    </row>
    <row r="55" ht="15" spans="1:8">
      <c r="A55" s="18">
        <v>8</v>
      </c>
      <c r="B55" s="16" t="s">
        <v>216</v>
      </c>
      <c r="C55" s="15" t="s">
        <v>231</v>
      </c>
      <c r="D55" s="15" t="s">
        <v>232</v>
      </c>
      <c r="E55" s="15" t="s">
        <v>233</v>
      </c>
      <c r="F55" s="15">
        <v>10</v>
      </c>
      <c r="G55" s="19">
        <v>4</v>
      </c>
      <c r="H55" s="15">
        <v>40</v>
      </c>
    </row>
    <row r="56" ht="15" spans="1:8">
      <c r="A56" s="18">
        <v>9</v>
      </c>
      <c r="B56" s="16" t="s">
        <v>216</v>
      </c>
      <c r="C56" s="15" t="s">
        <v>234</v>
      </c>
      <c r="D56" s="15" t="s">
        <v>235</v>
      </c>
      <c r="E56" s="15" t="s">
        <v>98</v>
      </c>
      <c r="F56" s="15">
        <v>5</v>
      </c>
      <c r="G56" s="19">
        <v>35</v>
      </c>
      <c r="H56" s="15">
        <v>175</v>
      </c>
    </row>
    <row r="57" ht="15" spans="1:8">
      <c r="A57" s="18">
        <v>10</v>
      </c>
      <c r="B57" s="16" t="s">
        <v>216</v>
      </c>
      <c r="C57" s="15" t="s">
        <v>236</v>
      </c>
      <c r="D57" s="15" t="s">
        <v>237</v>
      </c>
      <c r="E57" s="15" t="s">
        <v>98</v>
      </c>
      <c r="F57" s="15">
        <v>5</v>
      </c>
      <c r="G57" s="19">
        <v>55</v>
      </c>
      <c r="H57" s="15">
        <v>275</v>
      </c>
    </row>
    <row r="58" ht="15" spans="1:8">
      <c r="A58" s="18">
        <v>11</v>
      </c>
      <c r="B58" s="16" t="s">
        <v>216</v>
      </c>
      <c r="C58" s="15" t="s">
        <v>238</v>
      </c>
      <c r="D58" s="15" t="s">
        <v>239</v>
      </c>
      <c r="E58" s="15" t="s">
        <v>98</v>
      </c>
      <c r="F58" s="15">
        <v>2</v>
      </c>
      <c r="G58" s="19">
        <v>48</v>
      </c>
      <c r="H58" s="15">
        <v>96</v>
      </c>
    </row>
    <row r="59" ht="15" spans="1:8">
      <c r="A59" s="18">
        <v>12</v>
      </c>
      <c r="B59" s="16" t="s">
        <v>216</v>
      </c>
      <c r="C59" s="15" t="s">
        <v>240</v>
      </c>
      <c r="D59" s="15" t="s">
        <v>241</v>
      </c>
      <c r="E59" s="15" t="s">
        <v>110</v>
      </c>
      <c r="F59" s="15">
        <v>100</v>
      </c>
      <c r="G59" s="19">
        <v>2</v>
      </c>
      <c r="H59" s="15">
        <v>200</v>
      </c>
    </row>
    <row r="60" ht="15" spans="1:8">
      <c r="A60" s="18">
        <v>13</v>
      </c>
      <c r="B60" s="16" t="s">
        <v>216</v>
      </c>
      <c r="C60" s="15" t="s">
        <v>242</v>
      </c>
      <c r="D60" s="15" t="s">
        <v>243</v>
      </c>
      <c r="E60" s="15" t="s">
        <v>110</v>
      </c>
      <c r="F60" s="15">
        <v>20</v>
      </c>
      <c r="G60" s="19">
        <v>8</v>
      </c>
      <c r="H60" s="15">
        <v>160</v>
      </c>
    </row>
    <row r="61" ht="15" spans="1:8">
      <c r="A61" s="18">
        <v>14</v>
      </c>
      <c r="B61" s="16" t="s">
        <v>216</v>
      </c>
      <c r="C61" s="15" t="s">
        <v>244</v>
      </c>
      <c r="D61" s="15" t="s">
        <v>245</v>
      </c>
      <c r="E61" s="15" t="s">
        <v>157</v>
      </c>
      <c r="F61" s="15">
        <v>5</v>
      </c>
      <c r="G61" s="19">
        <v>18</v>
      </c>
      <c r="H61" s="15">
        <v>90</v>
      </c>
    </row>
    <row r="62" ht="15" spans="1:8">
      <c r="A62" s="18">
        <v>15</v>
      </c>
      <c r="B62" s="16" t="s">
        <v>216</v>
      </c>
      <c r="C62" s="15" t="s">
        <v>246</v>
      </c>
      <c r="D62" s="15" t="s">
        <v>247</v>
      </c>
      <c r="E62" s="15" t="s">
        <v>248</v>
      </c>
      <c r="F62" s="15">
        <v>45</v>
      </c>
      <c r="G62" s="15">
        <v>72</v>
      </c>
      <c r="H62" s="15">
        <v>3240</v>
      </c>
    </row>
    <row r="63" ht="15" spans="1:8">
      <c r="A63" s="18">
        <v>16</v>
      </c>
      <c r="B63" s="16" t="s">
        <v>216</v>
      </c>
      <c r="C63" s="20" t="s">
        <v>249</v>
      </c>
      <c r="D63" s="20" t="s">
        <v>250</v>
      </c>
      <c r="E63" s="20" t="s">
        <v>219</v>
      </c>
      <c r="F63" s="20">
        <v>12</v>
      </c>
      <c r="G63" s="20">
        <v>150</v>
      </c>
      <c r="H63" s="20">
        <v>1800</v>
      </c>
    </row>
    <row r="64" ht="15" spans="1:8">
      <c r="A64" s="18">
        <v>17</v>
      </c>
      <c r="B64" s="16" t="s">
        <v>216</v>
      </c>
      <c r="C64" s="15" t="s">
        <v>251</v>
      </c>
      <c r="D64" s="15" t="s">
        <v>252</v>
      </c>
      <c r="E64" s="15" t="s">
        <v>98</v>
      </c>
      <c r="F64" s="15">
        <v>6</v>
      </c>
      <c r="G64" s="19">
        <v>15</v>
      </c>
      <c r="H64" s="15">
        <v>90</v>
      </c>
    </row>
    <row r="65" ht="15" spans="1:8">
      <c r="A65" s="16">
        <v>1</v>
      </c>
      <c r="B65" s="16" t="s">
        <v>255</v>
      </c>
      <c r="C65" s="16" t="s">
        <v>256</v>
      </c>
      <c r="D65" s="16" t="s">
        <v>257</v>
      </c>
      <c r="E65" s="16" t="s">
        <v>219</v>
      </c>
      <c r="F65" s="16">
        <v>200</v>
      </c>
      <c r="G65" s="16">
        <v>6.1</v>
      </c>
      <c r="H65" s="16">
        <v>1220</v>
      </c>
    </row>
    <row r="66" ht="15" spans="1:8">
      <c r="A66" s="16">
        <v>2</v>
      </c>
      <c r="B66" s="16" t="s">
        <v>255</v>
      </c>
      <c r="C66" s="16" t="s">
        <v>258</v>
      </c>
      <c r="D66" s="16" t="s">
        <v>257</v>
      </c>
      <c r="E66" s="16" t="s">
        <v>219</v>
      </c>
      <c r="F66" s="16">
        <v>200</v>
      </c>
      <c r="G66" s="16">
        <v>6.1</v>
      </c>
      <c r="H66" s="16">
        <v>1220</v>
      </c>
    </row>
    <row r="67" ht="15" spans="1:8">
      <c r="A67" s="16">
        <v>3</v>
      </c>
      <c r="B67" s="16" t="s">
        <v>255</v>
      </c>
      <c r="C67" s="16" t="s">
        <v>259</v>
      </c>
      <c r="D67" s="16" t="s">
        <v>257</v>
      </c>
      <c r="E67" s="16" t="s">
        <v>219</v>
      </c>
      <c r="F67" s="16">
        <v>200</v>
      </c>
      <c r="G67" s="16">
        <v>6.1</v>
      </c>
      <c r="H67" s="16">
        <v>1220</v>
      </c>
    </row>
    <row r="68" ht="15" spans="1:8">
      <c r="A68" s="16">
        <v>4</v>
      </c>
      <c r="B68" s="16" t="s">
        <v>255</v>
      </c>
      <c r="C68" s="16" t="s">
        <v>260</v>
      </c>
      <c r="D68" s="16" t="s">
        <v>261</v>
      </c>
      <c r="E68" s="16" t="s">
        <v>219</v>
      </c>
      <c r="F68" s="16">
        <v>200</v>
      </c>
      <c r="G68" s="16">
        <v>6.1</v>
      </c>
      <c r="H68" s="16">
        <v>1220</v>
      </c>
    </row>
    <row r="69" ht="15" spans="1:8">
      <c r="A69" s="16">
        <v>5</v>
      </c>
      <c r="B69" s="16" t="s">
        <v>255</v>
      </c>
      <c r="C69" s="15" t="s">
        <v>262</v>
      </c>
      <c r="D69" s="15" t="s">
        <v>263</v>
      </c>
      <c r="E69" s="15" t="s">
        <v>264</v>
      </c>
      <c r="F69" s="15">
        <v>100</v>
      </c>
      <c r="G69" s="15">
        <v>7</v>
      </c>
      <c r="H69" s="15">
        <v>700</v>
      </c>
    </row>
    <row r="70" ht="15" spans="1:8">
      <c r="A70" s="16">
        <v>7</v>
      </c>
      <c r="B70" s="16" t="s">
        <v>255</v>
      </c>
      <c r="C70" s="4" t="s">
        <v>265</v>
      </c>
      <c r="D70" s="4" t="s">
        <v>266</v>
      </c>
      <c r="E70" s="4" t="s">
        <v>157</v>
      </c>
      <c r="F70" s="4">
        <v>2000</v>
      </c>
      <c r="G70" s="4">
        <v>2.34</v>
      </c>
      <c r="H70" s="4">
        <v>4680</v>
      </c>
    </row>
    <row r="71" ht="81.75" spans="1:8">
      <c r="A71" s="16">
        <v>8</v>
      </c>
      <c r="B71" s="16" t="s">
        <v>255</v>
      </c>
      <c r="C71" s="4" t="s">
        <v>267</v>
      </c>
      <c r="D71" s="21" t="s">
        <v>268</v>
      </c>
      <c r="E71" s="4" t="s">
        <v>157</v>
      </c>
      <c r="F71" s="4">
        <v>4000</v>
      </c>
      <c r="G71" s="4">
        <v>0.297</v>
      </c>
      <c r="H71" s="4">
        <v>1188</v>
      </c>
    </row>
    <row r="72" ht="29.25" spans="1:8">
      <c r="A72" s="16">
        <v>9</v>
      </c>
      <c r="B72" s="16" t="s">
        <v>255</v>
      </c>
      <c r="C72" s="4" t="s">
        <v>269</v>
      </c>
      <c r="D72" s="22" t="s">
        <v>270</v>
      </c>
      <c r="E72" s="4" t="s">
        <v>233</v>
      </c>
      <c r="F72" s="4">
        <v>4000</v>
      </c>
      <c r="G72" s="4">
        <v>1.4</v>
      </c>
      <c r="H72" s="4">
        <v>5600</v>
      </c>
    </row>
    <row r="73" ht="68.25" spans="1:8">
      <c r="A73" s="16">
        <v>10</v>
      </c>
      <c r="B73" s="16" t="s">
        <v>255</v>
      </c>
      <c r="C73" s="4" t="s">
        <v>271</v>
      </c>
      <c r="D73" s="21" t="s">
        <v>272</v>
      </c>
      <c r="E73" s="4" t="s">
        <v>157</v>
      </c>
      <c r="F73" s="4">
        <v>200</v>
      </c>
      <c r="G73" s="4">
        <v>0.49</v>
      </c>
      <c r="H73" s="4">
        <v>98</v>
      </c>
    </row>
    <row r="74" ht="41.25" spans="1:8">
      <c r="A74" s="16">
        <v>11</v>
      </c>
      <c r="B74" s="16" t="s">
        <v>255</v>
      </c>
      <c r="C74" s="4" t="s">
        <v>273</v>
      </c>
      <c r="D74" s="21" t="s">
        <v>274</v>
      </c>
      <c r="E74" s="4" t="s">
        <v>98</v>
      </c>
      <c r="F74" s="4">
        <v>2000</v>
      </c>
      <c r="G74" s="4">
        <v>0.2</v>
      </c>
      <c r="H74" s="4">
        <v>400</v>
      </c>
    </row>
    <row r="75" ht="41.25" spans="1:8">
      <c r="A75" s="16">
        <v>12</v>
      </c>
      <c r="B75" s="16" t="s">
        <v>255</v>
      </c>
      <c r="C75" s="4" t="s">
        <v>275</v>
      </c>
      <c r="D75" s="21" t="s">
        <v>276</v>
      </c>
      <c r="E75" s="4" t="s">
        <v>157</v>
      </c>
      <c r="F75" s="4">
        <v>1000</v>
      </c>
      <c r="G75" s="4">
        <v>0.22</v>
      </c>
      <c r="H75" s="4">
        <v>220</v>
      </c>
    </row>
    <row r="76" ht="27.75" spans="1:8">
      <c r="A76" s="16">
        <v>13</v>
      </c>
      <c r="B76" s="16" t="s">
        <v>255</v>
      </c>
      <c r="C76" s="16" t="s">
        <v>277</v>
      </c>
      <c r="D76" s="23" t="s">
        <v>278</v>
      </c>
      <c r="E76" s="16" t="s">
        <v>98</v>
      </c>
      <c r="F76" s="16">
        <v>2000</v>
      </c>
      <c r="G76" s="16">
        <v>0.14</v>
      </c>
      <c r="H76" s="16">
        <v>280</v>
      </c>
    </row>
    <row r="77" ht="15" spans="1:8">
      <c r="A77" s="16">
        <v>1</v>
      </c>
      <c r="B77" s="16" t="s">
        <v>255</v>
      </c>
      <c r="C77" s="4" t="s">
        <v>281</v>
      </c>
      <c r="D77" s="4" t="s">
        <v>282</v>
      </c>
      <c r="E77" s="4" t="s">
        <v>248</v>
      </c>
      <c r="F77" s="4">
        <v>1000</v>
      </c>
      <c r="G77" s="4">
        <v>0.94</v>
      </c>
      <c r="H77" s="4">
        <v>940</v>
      </c>
    </row>
    <row r="78" ht="15" spans="1:8">
      <c r="A78" s="16">
        <v>2</v>
      </c>
      <c r="B78" s="16" t="s">
        <v>255</v>
      </c>
      <c r="C78" s="4" t="s">
        <v>283</v>
      </c>
      <c r="D78" s="4" t="s">
        <v>284</v>
      </c>
      <c r="E78" s="4" t="s">
        <v>285</v>
      </c>
      <c r="F78" s="4">
        <v>2000</v>
      </c>
      <c r="G78" s="4">
        <v>0.36</v>
      </c>
      <c r="H78" s="4">
        <v>720</v>
      </c>
    </row>
    <row r="79" spans="1:8">
      <c r="H79">
        <f>SUM(H1:H78)</f>
        <v>339146.6</v>
      </c>
    </row>
  </sheetData>
  <mergeCells count="1">
    <mergeCell ref="B1:B16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48" sqref="J48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长期待摊费用-开办费分摊台账</vt:lpstr>
      <vt:lpstr>长期待摊费用-其他费用分摊台账（装修费用）</vt:lpstr>
      <vt:lpstr>待摊费用-分摊明细</vt:lpstr>
      <vt:lpstr>预提费用</vt:lpstr>
      <vt:lpstr>固定资产清单</vt:lpstr>
      <vt:lpstr>低值易耗品</vt:lpstr>
      <vt:lpstr>清洁用品</vt:lpstr>
      <vt:lpstr>客用品</vt:lpstr>
      <vt:lpstr>纸质用品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香水百合</cp:lastModifiedBy>
  <dcterms:created xsi:type="dcterms:W3CDTF">2025-12-16T03:01:00Z</dcterms:created>
  <dcterms:modified xsi:type="dcterms:W3CDTF">2026-06-26T08:07:40Z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732EFF239C93421E9F519EAB2B92B659_13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  <property fmtid="{D5CDD505-2E9C-101B-9397-08002B2CF9AE}" pid="7" name="KSOReadingLayout">
    <vt:bool>true</vt:bool>
  </property>
</Properties>
</file>