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<sst xmlns="http://schemas.openxmlformats.org/spreadsheetml/2006/main" count="135" uniqueCount="107">
  <si>
    <r>
      <rPr>
        <b/>
        <sz val="22"/>
        <rFont val="宋体"/>
        <charset val="134"/>
      </rPr>
      <t>新疆元盛美华房地产开发有限责任公司2026年6月社保表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</si>
  <si>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</si>
  <si>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</si>
  <si>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</si>
  <si>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</si>
  <si>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</si>
  <si>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</si>
  <si>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</si>
  <si>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</si>
  <si>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</si>
  <si>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</si>
  <si>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</si>
  <si>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</si>
  <si>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</si>
  <si>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</si>
  <si>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</si>
  <si>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</si>
  <si>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</si>
  <si>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</si>
  <si>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</si>
  <si>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</si>
  <si>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</si>
  <si>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</si>
  <si>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</si>
  <si>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</si>
  <si>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</si>
  <si>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</si>
  <si>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</si>
  <si>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</si>
  <si>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</si>
  <si>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</si>
  <si>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</si>
  <si>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</si>
  <si>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</si>
  <si>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</si>
  <si>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</si>
  <si>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</si>
  <si>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</si>
  <si>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</si>
  <si>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</si>
  <si>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r>
      <rPr>
        <sz val="10"/>
        <rFont val="Arial"/>
        <charset val="0"/>
      </rPr>
      <t>6</t>
    </r>
    <r>
      <rPr>
        <sz val="10"/>
        <rFont val="宋体"/>
        <charset val="0"/>
      </rPr>
      <t>月减员</t>
    </r>
  </si>
  <si>
    <t>6508387316</t>
  </si>
  <si>
    <t>659001198704010912</t>
  </si>
  <si>
    <t>袁豫</t>
  </si>
  <si>
    <t>销售部</t>
  </si>
  <si>
    <t>6512402657</t>
  </si>
  <si>
    <t>642223198809283651</t>
  </si>
  <si>
    <t>尹江</t>
  </si>
  <si>
    <t>工程部</t>
  </si>
  <si>
    <t>库二分</t>
  </si>
  <si>
    <t>6513114423</t>
  </si>
  <si>
    <t>652323199604022628</t>
  </si>
  <si>
    <t>王兴怡</t>
  </si>
  <si>
    <t>650103198811032324</t>
  </si>
  <si>
    <t>张宇</t>
  </si>
  <si>
    <t>前期部</t>
  </si>
  <si>
    <t>元盛营销</t>
  </si>
  <si>
    <t>刘海梅</t>
  </si>
  <si>
    <t>行政</t>
  </si>
  <si>
    <t>654222199209193910</t>
  </si>
  <si>
    <t>张旭东</t>
  </si>
  <si>
    <t>650102197003281612</t>
  </si>
  <si>
    <t>何健</t>
  </si>
  <si>
    <t>财务</t>
  </si>
  <si>
    <t>股份</t>
  </si>
  <si>
    <t>622301199101233323</t>
  </si>
  <si>
    <t>何亚君</t>
  </si>
  <si>
    <t>654001199305062520</t>
  </si>
  <si>
    <t>李艳丽</t>
  </si>
  <si>
    <t>659001199805064228</t>
  </si>
  <si>
    <t>高琳瑄</t>
  </si>
  <si>
    <t>652302199008150525</t>
  </si>
  <si>
    <t>张旭</t>
  </si>
  <si>
    <t>市场</t>
  </si>
  <si>
    <t>659001199912251627</t>
  </si>
  <si>
    <t>马思宇</t>
  </si>
  <si>
    <t>人力</t>
  </si>
  <si>
    <t>342124198202022201</t>
  </si>
  <si>
    <t>冯影</t>
  </si>
  <si>
    <t>650110720832</t>
  </si>
  <si>
    <t>652823198711270814</t>
  </si>
  <si>
    <t>李海涛</t>
  </si>
  <si>
    <t>6501100835116</t>
  </si>
  <si>
    <t>371722200112286822</t>
  </si>
  <si>
    <t>张丽珍</t>
  </si>
  <si>
    <t>652301198108035515</t>
  </si>
  <si>
    <t>袁波</t>
  </si>
  <si>
    <t>650104198001305024</t>
  </si>
  <si>
    <t>郝君</t>
  </si>
  <si>
    <t>654124198805040614</t>
  </si>
  <si>
    <t>董翼龙</t>
  </si>
  <si>
    <t>650103199908132836</t>
  </si>
  <si>
    <t>司鼎毓</t>
  </si>
  <si>
    <t>650110877964</t>
  </si>
  <si>
    <t>654323199702210018</t>
  </si>
  <si>
    <t>毕志鹏</t>
  </si>
  <si>
    <t>654001199812150322</t>
  </si>
  <si>
    <t>杜怡冰</t>
  </si>
  <si>
    <t>会计</t>
  </si>
  <si>
    <r>
      <rPr>
        <sz val="10"/>
        <rFont val="Arial"/>
        <charset val="0"/>
      </rPr>
      <t>6</t>
    </r>
    <r>
      <rPr>
        <sz val="10"/>
        <rFont val="宋体"/>
        <charset val="0"/>
      </rPr>
      <t>月增员</t>
    </r>
  </si>
  <si>
    <t>650102199009106523</t>
  </si>
  <si>
    <t>李婷</t>
  </si>
  <si>
    <t>经营部</t>
  </si>
  <si>
    <t>650110566647</t>
  </si>
  <si>
    <t>652901199309271132</t>
  </si>
  <si>
    <t>吴梦杨</t>
  </si>
  <si>
    <t>合计25人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</si>
</sst>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40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9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8"/>
      <name val="宋体"/>
      <charset val="0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3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0" fontId="10" fillId="0" borderId="1" xfId="0" applyNumberFormat="1" applyFont="1" applyFill="1" applyBorder="1" applyAlignment="1">
      <alignment horizont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3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0" fontId="14" fillId="2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7" fontId="14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/>
    <xf numFmtId="49" fontId="6" fillId="2" borderId="2" xfId="0" applyNumberFormat="1" applyFont="1" applyFill="1" applyBorder="1" applyAlignment="1">
      <alignment horizontal="center" vertical="center"/>
    </xf>
    <xf numFmtId="0" fontId="19" fillId="4" borderId="1" xfId="0" applyNumberFormat="1" applyFont="1" applyFill="1" applyBorder="1" applyAlignment="1"/>
    <xf numFmtId="0" fontId="6" fillId="4" borderId="1" xfId="0" applyNumberFormat="1" applyFont="1" applyFill="1" applyBorder="1" applyAlignment="1">
      <alignment horizontal="center"/>
    </xf>
    <xf numFmtId="176" fontId="6" fillId="4" borderId="1" xfId="0" applyNumberFormat="1" applyFont="1" applyFill="1" applyBorder="1" applyAlignment="1"/>
    <xf numFmtId="0" fontId="6" fillId="0" borderId="1" xfId="0" applyNumberFormat="1" applyFont="1" applyFill="1" applyBorder="1" applyAlignment="1" quotePrefix="1">
      <alignment horizontal="center"/>
    </xf>
    <xf numFmtId="0" fontId="8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10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/>
    <xf numFmtId="0" fontId="1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tabSelected="1" workbookViewId="0">
      <selection activeCell="A1" sqref="$A1:$XFD1048576"/>
    </sheetView>
  </sheetViews>
  <sheetFormatPr defaultColWidth="8" defaultRowHeight="13.3"/>
  <cols>
    <col min="1" max="1" width="3.5045871559633" style="1" customWidth="1"/>
    <col min="2" max="2" width="10.8899082568807" style="6" customWidth="1"/>
    <col min="3" max="3" width="20.8899082568807" style="7" customWidth="1"/>
    <col min="4" max="4" width="13.1100917431193" style="1" customWidth="1"/>
    <col min="5" max="5" width="9" style="6" customWidth="1"/>
    <col min="6" max="6" width="12.7706422018349" style="1" customWidth="1"/>
    <col min="7" max="7" width="10.8440366972477" style="1" customWidth="1"/>
    <col min="8" max="8" width="11.6605504587156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6" customWidth="1"/>
    <col min="21" max="21" width="8" style="6"/>
    <col min="22" max="16384" width="8" style="1"/>
  </cols>
  <sheetData>
    <row r="1" s="1" customFormat="1" ht="27.85" spans="1:21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6"/>
      <c r="U1" s="6"/>
    </row>
    <row r="2" s="1" customFormat="1" ht="15" customHeight="1" spans="1:21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3" t="s">
        <v>6</v>
      </c>
      <c r="G2" s="14" t="s">
        <v>7</v>
      </c>
      <c r="H2" s="14"/>
      <c r="I2" s="14" t="s">
        <v>8</v>
      </c>
      <c r="J2" s="14"/>
      <c r="K2" s="14" t="s">
        <v>9</v>
      </c>
      <c r="L2" s="15" t="s">
        <v>10</v>
      </c>
      <c r="M2" s="14" t="s">
        <v>11</v>
      </c>
      <c r="N2" s="14"/>
      <c r="O2" s="14" t="s">
        <v>12</v>
      </c>
      <c r="P2" s="14" t="s">
        <v>13</v>
      </c>
      <c r="Q2" s="14" t="s">
        <v>14</v>
      </c>
      <c r="R2" s="14"/>
      <c r="S2" s="14"/>
      <c r="T2" s="16" t="s">
        <v>15</v>
      </c>
      <c r="U2" s="17" t="s">
        <v>16</v>
      </c>
    </row>
    <row r="3" s="1" customFormat="1" ht="15" customHeight="1" spans="1:21">
      <c r="A3" s="10"/>
      <c r="B3" s="11"/>
      <c r="C3" s="12"/>
      <c r="D3" s="11"/>
      <c r="E3" s="11"/>
      <c r="F3" s="13"/>
      <c r="G3" s="14" t="s">
        <v>17</v>
      </c>
      <c r="H3" s="14" t="s">
        <v>18</v>
      </c>
      <c r="I3" s="14" t="s">
        <v>19</v>
      </c>
      <c r="J3" s="14" t="s">
        <v>20</v>
      </c>
      <c r="K3" s="18" t="s">
        <v>21</v>
      </c>
      <c r="L3" s="15"/>
      <c r="M3" s="14" t="s">
        <v>22</v>
      </c>
      <c r="N3" s="14" t="s">
        <v>23</v>
      </c>
      <c r="O3" s="14" t="s">
        <v>20</v>
      </c>
      <c r="P3" s="18" t="s">
        <v>24</v>
      </c>
      <c r="Q3" s="19" t="s">
        <v>25</v>
      </c>
      <c r="R3" s="19" t="s">
        <v>26</v>
      </c>
      <c r="S3" s="19" t="s">
        <v>14</v>
      </c>
      <c r="T3" s="20"/>
      <c r="U3" s="20"/>
    </row>
    <row r="4" s="2" customFormat="1" ht="20" customHeight="1" spans="1:21">
      <c r="A4" s="21">
        <v>1</v>
      </c>
      <c r="B4" s="22">
        <v>6506928062</v>
      </c>
      <c r="C4" s="23" t="s">
        <v>27</v>
      </c>
      <c r="D4" s="24" t="s">
        <v>28</v>
      </c>
      <c r="E4" s="25" t="s">
        <v>29</v>
      </c>
      <c r="F4" s="26">
        <v>5069</v>
      </c>
      <c r="G4" s="27">
        <f t="shared" ref="G4:G30" si="0">ROUND(F4*0.16,2)</f>
        <v>811.04</v>
      </c>
      <c r="H4" s="27">
        <f t="shared" ref="H4:H30" si="1">ROUND(F4*0.08,2)</f>
        <v>405.52</v>
      </c>
      <c r="I4" s="27">
        <f t="shared" ref="I4:I30" si="2">ROUND(F4*0.005,2)</f>
        <v>25.35</v>
      </c>
      <c r="J4" s="27">
        <f t="shared" ref="J4:J30" si="3">ROUND(F4*0.005,2)</f>
        <v>25.35</v>
      </c>
      <c r="K4" s="27">
        <f t="shared" ref="K4:K30" si="4">F4*0.2%</f>
        <v>10.138</v>
      </c>
      <c r="L4" s="26">
        <v>5069</v>
      </c>
      <c r="M4" s="27">
        <f t="shared" ref="M4:M30" si="5">ROUND(L4*0.097,2)</f>
        <v>491.69</v>
      </c>
      <c r="N4" s="27">
        <f t="shared" ref="N4:N30" si="6">ROUND(L4*0.02,2)</f>
        <v>101.38</v>
      </c>
      <c r="O4" s="27">
        <f t="shared" ref="O4:O30" si="7">ROUND(L4*0.005,2)</f>
        <v>25.35</v>
      </c>
      <c r="P4" s="27">
        <f t="shared" ref="P4:P30" si="8">ROUND(L4*0.001,2)</f>
        <v>5.07</v>
      </c>
      <c r="Q4" s="28">
        <f t="shared" ref="Q4:Q30" si="9">P4+M4+K4+I4+G4</f>
        <v>1343.288</v>
      </c>
      <c r="R4" s="28">
        <f t="shared" ref="R4:R30" si="10">O4+N4+J4+H4</f>
        <v>557.6</v>
      </c>
      <c r="S4" s="28">
        <f t="shared" ref="S4:S30" si="11">Q4+R4</f>
        <v>1900.888</v>
      </c>
      <c r="T4" s="29"/>
      <c r="U4" s="29"/>
    </row>
    <row r="5" s="1" customFormat="1" ht="20" customHeight="1" spans="1:21">
      <c r="A5" s="21">
        <v>2</v>
      </c>
      <c r="B5" s="30" t="s">
        <v>30</v>
      </c>
      <c r="C5" s="30" t="s">
        <v>31</v>
      </c>
      <c r="D5" s="11" t="s">
        <v>32</v>
      </c>
      <c r="E5" s="11" t="s">
        <v>33</v>
      </c>
      <c r="F5" s="26">
        <v>5069</v>
      </c>
      <c r="G5" s="27">
        <f t="shared" si="0"/>
        <v>811.04</v>
      </c>
      <c r="H5" s="27">
        <f t="shared" si="1"/>
        <v>405.52</v>
      </c>
      <c r="I5" s="27">
        <f t="shared" si="2"/>
        <v>25.35</v>
      </c>
      <c r="J5" s="27">
        <f t="shared" si="3"/>
        <v>25.35</v>
      </c>
      <c r="K5" s="27">
        <f t="shared" si="4"/>
        <v>10.138</v>
      </c>
      <c r="L5" s="26">
        <v>5069</v>
      </c>
      <c r="M5" s="27">
        <f t="shared" si="5"/>
        <v>491.69</v>
      </c>
      <c r="N5" s="27">
        <f t="shared" si="6"/>
        <v>101.38</v>
      </c>
      <c r="O5" s="27">
        <f t="shared" si="7"/>
        <v>25.35</v>
      </c>
      <c r="P5" s="27">
        <f t="shared" si="8"/>
        <v>5.07</v>
      </c>
      <c r="Q5" s="28">
        <f t="shared" si="9"/>
        <v>1343.288</v>
      </c>
      <c r="R5" s="28">
        <f t="shared" si="10"/>
        <v>557.6</v>
      </c>
      <c r="S5" s="28">
        <f t="shared" si="11"/>
        <v>1900.888</v>
      </c>
      <c r="T5" s="20"/>
      <c r="U5" s="20"/>
    </row>
    <row r="6" s="1" customFormat="1" ht="20" customHeight="1" spans="1:21">
      <c r="A6" s="21">
        <v>3</v>
      </c>
      <c r="B6" s="30" t="s">
        <v>34</v>
      </c>
      <c r="C6" s="30" t="s">
        <v>35</v>
      </c>
      <c r="D6" s="11" t="s">
        <v>36</v>
      </c>
      <c r="E6" s="11" t="s">
        <v>33</v>
      </c>
      <c r="F6" s="26">
        <v>5069</v>
      </c>
      <c r="G6" s="27">
        <f t="shared" si="0"/>
        <v>811.04</v>
      </c>
      <c r="H6" s="27">
        <f t="shared" si="1"/>
        <v>405.52</v>
      </c>
      <c r="I6" s="27">
        <f t="shared" si="2"/>
        <v>25.35</v>
      </c>
      <c r="J6" s="27">
        <f t="shared" si="3"/>
        <v>25.35</v>
      </c>
      <c r="K6" s="27">
        <f t="shared" si="4"/>
        <v>10.138</v>
      </c>
      <c r="L6" s="26">
        <v>5069</v>
      </c>
      <c r="M6" s="27">
        <f t="shared" si="5"/>
        <v>491.69</v>
      </c>
      <c r="N6" s="27">
        <f t="shared" si="6"/>
        <v>101.38</v>
      </c>
      <c r="O6" s="27">
        <f t="shared" si="7"/>
        <v>25.35</v>
      </c>
      <c r="P6" s="27">
        <f t="shared" si="8"/>
        <v>5.07</v>
      </c>
      <c r="Q6" s="28">
        <f t="shared" si="9"/>
        <v>1343.288</v>
      </c>
      <c r="R6" s="28">
        <f t="shared" si="10"/>
        <v>557.6</v>
      </c>
      <c r="S6" s="28">
        <f t="shared" si="11"/>
        <v>1900.888</v>
      </c>
      <c r="T6" s="20"/>
      <c r="U6" s="20"/>
    </row>
    <row r="7" s="1" customFormat="1" ht="20" customHeight="1" spans="1:21">
      <c r="A7" s="21"/>
      <c r="B7" s="30" t="s">
        <v>37</v>
      </c>
      <c r="C7" s="30" t="s">
        <v>38</v>
      </c>
      <c r="D7" s="11" t="s">
        <v>39</v>
      </c>
      <c r="E7" s="11" t="s">
        <v>33</v>
      </c>
      <c r="F7" s="26"/>
      <c r="G7" s="27">
        <f t="shared" si="0"/>
        <v>0</v>
      </c>
      <c r="H7" s="27">
        <f t="shared" si="1"/>
        <v>0</v>
      </c>
      <c r="I7" s="27">
        <f t="shared" si="2"/>
        <v>0</v>
      </c>
      <c r="J7" s="27">
        <f t="shared" si="3"/>
        <v>0</v>
      </c>
      <c r="K7" s="27">
        <f t="shared" si="4"/>
        <v>0</v>
      </c>
      <c r="L7" s="26"/>
      <c r="M7" s="27">
        <f t="shared" si="5"/>
        <v>0</v>
      </c>
      <c r="N7" s="27">
        <f t="shared" si="6"/>
        <v>0</v>
      </c>
      <c r="O7" s="27">
        <f t="shared" si="7"/>
        <v>0</v>
      </c>
      <c r="P7" s="27">
        <f t="shared" si="8"/>
        <v>0</v>
      </c>
      <c r="Q7" s="28">
        <f t="shared" si="9"/>
        <v>0</v>
      </c>
      <c r="R7" s="28">
        <f t="shared" si="10"/>
        <v>0</v>
      </c>
      <c r="S7" s="28">
        <f t="shared" si="11"/>
        <v>0</v>
      </c>
      <c r="T7" s="20" t="s">
        <v>40</v>
      </c>
      <c r="U7" s="20"/>
    </row>
    <row r="8" s="1" customFormat="1" ht="20" customHeight="1" spans="1:21">
      <c r="A8" s="21">
        <v>4</v>
      </c>
      <c r="B8" s="30" t="s">
        <v>41</v>
      </c>
      <c r="C8" s="30" t="s">
        <v>42</v>
      </c>
      <c r="D8" s="11" t="s">
        <v>43</v>
      </c>
      <c r="E8" s="11" t="s">
        <v>44</v>
      </c>
      <c r="F8" s="26">
        <v>5069</v>
      </c>
      <c r="G8" s="27">
        <f t="shared" si="0"/>
        <v>811.04</v>
      </c>
      <c r="H8" s="27">
        <f t="shared" si="1"/>
        <v>405.52</v>
      </c>
      <c r="I8" s="27">
        <f t="shared" si="2"/>
        <v>25.35</v>
      </c>
      <c r="J8" s="27">
        <f t="shared" si="3"/>
        <v>25.35</v>
      </c>
      <c r="K8" s="27">
        <f t="shared" si="4"/>
        <v>10.138</v>
      </c>
      <c r="L8" s="26">
        <v>5069</v>
      </c>
      <c r="M8" s="27">
        <f t="shared" si="5"/>
        <v>491.69</v>
      </c>
      <c r="N8" s="27">
        <f t="shared" si="6"/>
        <v>101.38</v>
      </c>
      <c r="O8" s="27">
        <f t="shared" si="7"/>
        <v>25.35</v>
      </c>
      <c r="P8" s="27">
        <f t="shared" si="8"/>
        <v>5.07</v>
      </c>
      <c r="Q8" s="28">
        <f t="shared" si="9"/>
        <v>1343.288</v>
      </c>
      <c r="R8" s="28">
        <f t="shared" si="10"/>
        <v>557.6</v>
      </c>
      <c r="S8" s="28">
        <f t="shared" si="11"/>
        <v>1900.888</v>
      </c>
      <c r="T8" s="20"/>
      <c r="U8" s="20"/>
    </row>
    <row r="9" s="1" customFormat="1" ht="20" customHeight="1" spans="1:21">
      <c r="A9" s="21">
        <v>5</v>
      </c>
      <c r="B9" s="30" t="s">
        <v>45</v>
      </c>
      <c r="C9" s="30" t="s">
        <v>46</v>
      </c>
      <c r="D9" s="11" t="s">
        <v>47</v>
      </c>
      <c r="E9" s="11" t="s">
        <v>48</v>
      </c>
      <c r="F9" s="26">
        <v>5069</v>
      </c>
      <c r="G9" s="27">
        <f t="shared" si="0"/>
        <v>811.04</v>
      </c>
      <c r="H9" s="27">
        <f t="shared" si="1"/>
        <v>405.52</v>
      </c>
      <c r="I9" s="27">
        <f t="shared" si="2"/>
        <v>25.35</v>
      </c>
      <c r="J9" s="27">
        <f t="shared" si="3"/>
        <v>25.35</v>
      </c>
      <c r="K9" s="27">
        <f t="shared" si="4"/>
        <v>10.138</v>
      </c>
      <c r="L9" s="26">
        <v>5069</v>
      </c>
      <c r="M9" s="27">
        <f t="shared" si="5"/>
        <v>491.69</v>
      </c>
      <c r="N9" s="27">
        <f t="shared" si="6"/>
        <v>101.38</v>
      </c>
      <c r="O9" s="27">
        <f t="shared" si="7"/>
        <v>25.35</v>
      </c>
      <c r="P9" s="27">
        <f t="shared" si="8"/>
        <v>5.07</v>
      </c>
      <c r="Q9" s="28">
        <f t="shared" si="9"/>
        <v>1343.288</v>
      </c>
      <c r="R9" s="28">
        <f t="shared" si="10"/>
        <v>557.6</v>
      </c>
      <c r="S9" s="28">
        <f t="shared" si="11"/>
        <v>1900.888</v>
      </c>
      <c r="T9" s="20"/>
      <c r="U9" s="17" t="s">
        <v>49</v>
      </c>
    </row>
    <row r="10" s="3" customFormat="1" ht="20" customHeight="1" spans="1:21">
      <c r="A10" s="21">
        <v>6</v>
      </c>
      <c r="B10" s="30" t="s">
        <v>50</v>
      </c>
      <c r="C10" s="56" t="s">
        <v>51</v>
      </c>
      <c r="D10" s="11" t="s">
        <v>52</v>
      </c>
      <c r="E10" s="10" t="s">
        <v>44</v>
      </c>
      <c r="F10" s="26">
        <v>5069</v>
      </c>
      <c r="G10" s="27">
        <f t="shared" si="0"/>
        <v>811.04</v>
      </c>
      <c r="H10" s="27">
        <f t="shared" si="1"/>
        <v>405.52</v>
      </c>
      <c r="I10" s="27">
        <f t="shared" si="2"/>
        <v>25.35</v>
      </c>
      <c r="J10" s="27">
        <f t="shared" si="3"/>
        <v>25.35</v>
      </c>
      <c r="K10" s="27">
        <f t="shared" si="4"/>
        <v>10.138</v>
      </c>
      <c r="L10" s="26">
        <v>5069</v>
      </c>
      <c r="M10" s="27">
        <f t="shared" si="5"/>
        <v>491.69</v>
      </c>
      <c r="N10" s="27">
        <f t="shared" si="6"/>
        <v>101.38</v>
      </c>
      <c r="O10" s="27">
        <f t="shared" si="7"/>
        <v>25.35</v>
      </c>
      <c r="P10" s="27">
        <f t="shared" si="8"/>
        <v>5.07</v>
      </c>
      <c r="Q10" s="28">
        <f t="shared" si="9"/>
        <v>1343.288</v>
      </c>
      <c r="R10" s="28">
        <f t="shared" si="10"/>
        <v>557.6</v>
      </c>
      <c r="S10" s="28">
        <f t="shared" si="11"/>
        <v>1900.888</v>
      </c>
      <c r="T10" s="20"/>
      <c r="U10" s="20"/>
    </row>
    <row r="11" s="3" customFormat="1" ht="20" customHeight="1" spans="1:21">
      <c r="A11" s="21">
        <v>7</v>
      </c>
      <c r="B11" s="31">
        <v>6506816296</v>
      </c>
      <c r="C11" s="57" t="s">
        <v>53</v>
      </c>
      <c r="D11" s="17" t="s">
        <v>54</v>
      </c>
      <c r="E11" s="10" t="s">
        <v>55</v>
      </c>
      <c r="F11" s="26">
        <v>5069</v>
      </c>
      <c r="G11" s="27">
        <f t="shared" si="0"/>
        <v>811.04</v>
      </c>
      <c r="H11" s="27">
        <f t="shared" si="1"/>
        <v>405.52</v>
      </c>
      <c r="I11" s="27">
        <f t="shared" si="2"/>
        <v>25.35</v>
      </c>
      <c r="J11" s="27">
        <f t="shared" si="3"/>
        <v>25.35</v>
      </c>
      <c r="K11" s="27">
        <f t="shared" si="4"/>
        <v>10.138</v>
      </c>
      <c r="L11" s="26">
        <v>5069</v>
      </c>
      <c r="M11" s="27">
        <f t="shared" si="5"/>
        <v>491.69</v>
      </c>
      <c r="N11" s="27">
        <f t="shared" si="6"/>
        <v>101.38</v>
      </c>
      <c r="O11" s="27">
        <f t="shared" si="7"/>
        <v>25.35</v>
      </c>
      <c r="P11" s="27">
        <f t="shared" si="8"/>
        <v>5.07</v>
      </c>
      <c r="Q11" s="28">
        <f t="shared" si="9"/>
        <v>1343.288</v>
      </c>
      <c r="R11" s="28">
        <f t="shared" si="10"/>
        <v>557.6</v>
      </c>
      <c r="S11" s="28">
        <f t="shared" si="11"/>
        <v>1900.888</v>
      </c>
      <c r="T11" s="20"/>
      <c r="U11" s="17" t="s">
        <v>56</v>
      </c>
    </row>
    <row r="12" s="3" customFormat="1" ht="20" customHeight="1" spans="1:21">
      <c r="A12" s="21">
        <v>8</v>
      </c>
      <c r="B12" s="32">
        <v>6506909907</v>
      </c>
      <c r="C12" s="33">
        <v>6.1272819760807e+17</v>
      </c>
      <c r="D12" s="11" t="s">
        <v>57</v>
      </c>
      <c r="E12" s="10" t="s">
        <v>58</v>
      </c>
      <c r="F12" s="26">
        <v>5069</v>
      </c>
      <c r="G12" s="27">
        <f t="shared" si="0"/>
        <v>811.04</v>
      </c>
      <c r="H12" s="27">
        <f t="shared" si="1"/>
        <v>405.52</v>
      </c>
      <c r="I12" s="27">
        <f t="shared" si="2"/>
        <v>25.35</v>
      </c>
      <c r="J12" s="27">
        <f t="shared" si="3"/>
        <v>25.35</v>
      </c>
      <c r="K12" s="27">
        <f t="shared" si="4"/>
        <v>10.138</v>
      </c>
      <c r="L12" s="26">
        <v>5069</v>
      </c>
      <c r="M12" s="27">
        <f t="shared" si="5"/>
        <v>491.69</v>
      </c>
      <c r="N12" s="27">
        <f t="shared" si="6"/>
        <v>101.38</v>
      </c>
      <c r="O12" s="27">
        <f t="shared" si="7"/>
        <v>25.35</v>
      </c>
      <c r="P12" s="27">
        <f t="shared" si="8"/>
        <v>5.07</v>
      </c>
      <c r="Q12" s="28">
        <f t="shared" si="9"/>
        <v>1343.288</v>
      </c>
      <c r="R12" s="28">
        <f t="shared" si="10"/>
        <v>557.6</v>
      </c>
      <c r="S12" s="28">
        <f t="shared" si="11"/>
        <v>1900.888</v>
      </c>
      <c r="T12" s="20"/>
      <c r="U12" s="17"/>
    </row>
    <row r="13" s="4" customFormat="1" ht="20" customHeight="1" spans="1:21">
      <c r="A13" s="21">
        <v>9</v>
      </c>
      <c r="B13" s="34">
        <v>6513743064</v>
      </c>
      <c r="C13" s="58" t="s">
        <v>59</v>
      </c>
      <c r="D13" s="10" t="s">
        <v>60</v>
      </c>
      <c r="E13" s="17" t="s">
        <v>44</v>
      </c>
      <c r="F13" s="26">
        <v>5069</v>
      </c>
      <c r="G13" s="27">
        <f t="shared" si="0"/>
        <v>811.04</v>
      </c>
      <c r="H13" s="27">
        <f t="shared" si="1"/>
        <v>405.52</v>
      </c>
      <c r="I13" s="27">
        <f t="shared" si="2"/>
        <v>25.35</v>
      </c>
      <c r="J13" s="27">
        <f t="shared" si="3"/>
        <v>25.35</v>
      </c>
      <c r="K13" s="27">
        <f t="shared" si="4"/>
        <v>10.138</v>
      </c>
      <c r="L13" s="26">
        <v>5069</v>
      </c>
      <c r="M13" s="27">
        <f t="shared" si="5"/>
        <v>491.69</v>
      </c>
      <c r="N13" s="27">
        <f t="shared" si="6"/>
        <v>101.38</v>
      </c>
      <c r="O13" s="27">
        <f t="shared" si="7"/>
        <v>25.35</v>
      </c>
      <c r="P13" s="27">
        <f t="shared" si="8"/>
        <v>5.07</v>
      </c>
      <c r="Q13" s="28">
        <f t="shared" si="9"/>
        <v>1343.288</v>
      </c>
      <c r="R13" s="28">
        <f t="shared" si="10"/>
        <v>557.6</v>
      </c>
      <c r="S13" s="28">
        <f t="shared" si="11"/>
        <v>1900.888</v>
      </c>
      <c r="T13" s="36"/>
      <c r="U13" s="37"/>
    </row>
    <row r="14" s="3" customFormat="1" ht="17" customHeight="1" spans="1:21">
      <c r="A14" s="21">
        <v>10</v>
      </c>
      <c r="B14" s="31">
        <v>6505969915</v>
      </c>
      <c r="C14" s="59" t="s">
        <v>61</v>
      </c>
      <c r="D14" s="17" t="s">
        <v>62</v>
      </c>
      <c r="E14" s="31" t="s">
        <v>63</v>
      </c>
      <c r="F14" s="38">
        <v>24496</v>
      </c>
      <c r="G14" s="39">
        <f t="shared" si="0"/>
        <v>3919.36</v>
      </c>
      <c r="H14" s="39">
        <f t="shared" si="1"/>
        <v>1959.68</v>
      </c>
      <c r="I14" s="39">
        <f t="shared" si="2"/>
        <v>122.48</v>
      </c>
      <c r="J14" s="39">
        <f t="shared" si="3"/>
        <v>122.48</v>
      </c>
      <c r="K14" s="27">
        <f t="shared" si="4"/>
        <v>48.992</v>
      </c>
      <c r="L14" s="38">
        <v>24496</v>
      </c>
      <c r="M14" s="27">
        <f t="shared" si="5"/>
        <v>2376.11</v>
      </c>
      <c r="N14" s="39">
        <f t="shared" si="6"/>
        <v>489.92</v>
      </c>
      <c r="O14" s="39">
        <f t="shared" si="7"/>
        <v>122.48</v>
      </c>
      <c r="P14" s="39">
        <f t="shared" si="8"/>
        <v>24.5</v>
      </c>
      <c r="Q14" s="40">
        <f t="shared" si="9"/>
        <v>6491.442</v>
      </c>
      <c r="R14" s="40">
        <f t="shared" si="10"/>
        <v>2694.56</v>
      </c>
      <c r="S14" s="40">
        <f t="shared" si="11"/>
        <v>9186.002</v>
      </c>
      <c r="T14" s="41"/>
      <c r="U14" s="17" t="s">
        <v>64</v>
      </c>
    </row>
    <row r="15" s="3" customFormat="1" ht="17" customHeight="1" spans="1:21">
      <c r="A15" s="21">
        <v>11</v>
      </c>
      <c r="B15" s="31">
        <v>6512565620</v>
      </c>
      <c r="C15" s="59" t="s">
        <v>65</v>
      </c>
      <c r="D15" s="17" t="s">
        <v>66</v>
      </c>
      <c r="E15" s="31" t="s">
        <v>63</v>
      </c>
      <c r="F15" s="26">
        <v>5069</v>
      </c>
      <c r="G15" s="39">
        <f t="shared" si="0"/>
        <v>811.04</v>
      </c>
      <c r="H15" s="39">
        <f t="shared" si="1"/>
        <v>405.52</v>
      </c>
      <c r="I15" s="39">
        <f t="shared" si="2"/>
        <v>25.35</v>
      </c>
      <c r="J15" s="39">
        <f t="shared" si="3"/>
        <v>25.35</v>
      </c>
      <c r="K15" s="27">
        <f t="shared" si="4"/>
        <v>10.138</v>
      </c>
      <c r="L15" s="26">
        <v>5069</v>
      </c>
      <c r="M15" s="27">
        <f t="shared" si="5"/>
        <v>491.69</v>
      </c>
      <c r="N15" s="39">
        <f t="shared" si="6"/>
        <v>101.38</v>
      </c>
      <c r="O15" s="39">
        <f t="shared" si="7"/>
        <v>25.35</v>
      </c>
      <c r="P15" s="39">
        <f t="shared" si="8"/>
        <v>5.07</v>
      </c>
      <c r="Q15" s="40">
        <f t="shared" si="9"/>
        <v>1343.288</v>
      </c>
      <c r="R15" s="40">
        <f t="shared" si="10"/>
        <v>557.6</v>
      </c>
      <c r="S15" s="40">
        <f t="shared" si="11"/>
        <v>1900.888</v>
      </c>
      <c r="T15" s="41"/>
      <c r="U15" s="17" t="s">
        <v>64</v>
      </c>
    </row>
    <row r="16" s="3" customFormat="1" ht="17" customHeight="1" spans="1:21">
      <c r="A16" s="21">
        <v>12</v>
      </c>
      <c r="B16" s="31">
        <v>6513765705</v>
      </c>
      <c r="C16" s="59" t="s">
        <v>67</v>
      </c>
      <c r="D16" s="17" t="s">
        <v>68</v>
      </c>
      <c r="E16" s="31" t="s">
        <v>63</v>
      </c>
      <c r="F16" s="26">
        <v>5069</v>
      </c>
      <c r="G16" s="39">
        <f t="shared" si="0"/>
        <v>811.04</v>
      </c>
      <c r="H16" s="39">
        <f t="shared" si="1"/>
        <v>405.52</v>
      </c>
      <c r="I16" s="39">
        <f t="shared" si="2"/>
        <v>25.35</v>
      </c>
      <c r="J16" s="39">
        <f t="shared" si="3"/>
        <v>25.35</v>
      </c>
      <c r="K16" s="27">
        <f t="shared" si="4"/>
        <v>10.138</v>
      </c>
      <c r="L16" s="26">
        <v>5069</v>
      </c>
      <c r="M16" s="27">
        <f t="shared" si="5"/>
        <v>491.69</v>
      </c>
      <c r="N16" s="39">
        <f t="shared" si="6"/>
        <v>101.38</v>
      </c>
      <c r="O16" s="39">
        <f t="shared" si="7"/>
        <v>25.35</v>
      </c>
      <c r="P16" s="39">
        <f t="shared" si="8"/>
        <v>5.07</v>
      </c>
      <c r="Q16" s="40">
        <f t="shared" si="9"/>
        <v>1343.288</v>
      </c>
      <c r="R16" s="40">
        <f t="shared" si="10"/>
        <v>557.6</v>
      </c>
      <c r="S16" s="40">
        <f t="shared" si="11"/>
        <v>1900.888</v>
      </c>
      <c r="T16" s="41"/>
      <c r="U16" s="17"/>
    </row>
    <row r="17" s="3" customFormat="1" ht="17" customHeight="1" spans="1:21">
      <c r="A17" s="21"/>
      <c r="B17" s="31">
        <v>6508907514</v>
      </c>
      <c r="C17" s="59" t="s">
        <v>69</v>
      </c>
      <c r="D17" s="17" t="s">
        <v>70</v>
      </c>
      <c r="E17" s="31" t="s">
        <v>63</v>
      </c>
      <c r="F17" s="26"/>
      <c r="G17" s="39">
        <f t="shared" si="0"/>
        <v>0</v>
      </c>
      <c r="H17" s="39">
        <f t="shared" si="1"/>
        <v>0</v>
      </c>
      <c r="I17" s="39">
        <f t="shared" si="2"/>
        <v>0</v>
      </c>
      <c r="J17" s="39">
        <f t="shared" si="3"/>
        <v>0</v>
      </c>
      <c r="K17" s="27">
        <f t="shared" si="4"/>
        <v>0</v>
      </c>
      <c r="L17" s="26"/>
      <c r="M17" s="27">
        <f t="shared" si="5"/>
        <v>0</v>
      </c>
      <c r="N17" s="39">
        <f t="shared" si="6"/>
        <v>0</v>
      </c>
      <c r="O17" s="39">
        <f t="shared" si="7"/>
        <v>0</v>
      </c>
      <c r="P17" s="39">
        <f t="shared" si="8"/>
        <v>0</v>
      </c>
      <c r="Q17" s="40">
        <f t="shared" si="9"/>
        <v>0</v>
      </c>
      <c r="R17" s="40">
        <f t="shared" si="10"/>
        <v>0</v>
      </c>
      <c r="S17" s="40">
        <f t="shared" si="11"/>
        <v>0</v>
      </c>
      <c r="T17" s="20" t="s">
        <v>40</v>
      </c>
      <c r="U17" s="17"/>
    </row>
    <row r="18" s="1" customFormat="1" ht="17" customHeight="1" spans="1:21">
      <c r="A18" s="21">
        <v>13</v>
      </c>
      <c r="B18" s="42">
        <v>6512200852</v>
      </c>
      <c r="C18" s="43" t="s">
        <v>71</v>
      </c>
      <c r="D18" s="24" t="s">
        <v>72</v>
      </c>
      <c r="E18" s="44" t="s">
        <v>73</v>
      </c>
      <c r="F18" s="45">
        <v>5069</v>
      </c>
      <c r="G18" s="39">
        <f t="shared" si="0"/>
        <v>811.04</v>
      </c>
      <c r="H18" s="39">
        <f t="shared" si="1"/>
        <v>405.52</v>
      </c>
      <c r="I18" s="39">
        <f t="shared" si="2"/>
        <v>25.35</v>
      </c>
      <c r="J18" s="39">
        <f t="shared" si="3"/>
        <v>25.35</v>
      </c>
      <c r="K18" s="27">
        <f t="shared" si="4"/>
        <v>10.138</v>
      </c>
      <c r="L18" s="45">
        <v>5069</v>
      </c>
      <c r="M18" s="27">
        <f t="shared" si="5"/>
        <v>491.69</v>
      </c>
      <c r="N18" s="39">
        <f t="shared" si="6"/>
        <v>101.38</v>
      </c>
      <c r="O18" s="39">
        <f t="shared" si="7"/>
        <v>25.35</v>
      </c>
      <c r="P18" s="39">
        <f t="shared" si="8"/>
        <v>5.07</v>
      </c>
      <c r="Q18" s="40">
        <f t="shared" si="9"/>
        <v>1343.288</v>
      </c>
      <c r="R18" s="40">
        <f t="shared" si="10"/>
        <v>557.6</v>
      </c>
      <c r="S18" s="40">
        <f t="shared" si="11"/>
        <v>1900.888</v>
      </c>
      <c r="U18" s="17" t="s">
        <v>64</v>
      </c>
    </row>
    <row r="19" s="4" customFormat="1" ht="17" customHeight="1" spans="1:21">
      <c r="A19" s="21">
        <v>14</v>
      </c>
      <c r="B19" s="46">
        <v>650111184984</v>
      </c>
      <c r="C19" s="43" t="s">
        <v>74</v>
      </c>
      <c r="D19" s="24" t="s">
        <v>75</v>
      </c>
      <c r="E19" s="47" t="s">
        <v>76</v>
      </c>
      <c r="F19" s="45">
        <v>5069</v>
      </c>
      <c r="G19" s="39">
        <f t="shared" si="0"/>
        <v>811.04</v>
      </c>
      <c r="H19" s="39">
        <f t="shared" si="1"/>
        <v>405.52</v>
      </c>
      <c r="I19" s="39">
        <f t="shared" si="2"/>
        <v>25.35</v>
      </c>
      <c r="J19" s="39">
        <f t="shared" si="3"/>
        <v>25.35</v>
      </c>
      <c r="K19" s="27">
        <f t="shared" si="4"/>
        <v>10.138</v>
      </c>
      <c r="L19" s="45">
        <v>5069</v>
      </c>
      <c r="M19" s="27">
        <f t="shared" si="5"/>
        <v>491.69</v>
      </c>
      <c r="N19" s="39">
        <f t="shared" si="6"/>
        <v>101.38</v>
      </c>
      <c r="O19" s="39">
        <f t="shared" si="7"/>
        <v>25.35</v>
      </c>
      <c r="P19" s="39">
        <f t="shared" si="8"/>
        <v>5.07</v>
      </c>
      <c r="Q19" s="40">
        <f t="shared" si="9"/>
        <v>1343.288</v>
      </c>
      <c r="R19" s="40">
        <f t="shared" si="10"/>
        <v>557.6</v>
      </c>
      <c r="S19" s="40">
        <f t="shared" si="11"/>
        <v>1900.888</v>
      </c>
      <c r="T19" s="1"/>
      <c r="U19" s="17" t="s">
        <v>64</v>
      </c>
    </row>
    <row r="20" s="3" customFormat="1" ht="17" customHeight="1" spans="1:21">
      <c r="A20" s="21">
        <v>15</v>
      </c>
      <c r="B20" s="48">
        <v>6506887669</v>
      </c>
      <c r="C20" s="49" t="s">
        <v>77</v>
      </c>
      <c r="D20" s="24" t="s">
        <v>78</v>
      </c>
      <c r="E20" s="47" t="s">
        <v>58</v>
      </c>
      <c r="F20" s="45">
        <v>5069</v>
      </c>
      <c r="G20" s="39">
        <f t="shared" si="0"/>
        <v>811.04</v>
      </c>
      <c r="H20" s="39">
        <f t="shared" si="1"/>
        <v>405.52</v>
      </c>
      <c r="I20" s="39">
        <f t="shared" si="2"/>
        <v>25.35</v>
      </c>
      <c r="J20" s="39">
        <f t="shared" si="3"/>
        <v>25.35</v>
      </c>
      <c r="K20" s="27">
        <f t="shared" si="4"/>
        <v>10.138</v>
      </c>
      <c r="L20" s="45">
        <v>5069</v>
      </c>
      <c r="M20" s="27">
        <f t="shared" si="5"/>
        <v>491.69</v>
      </c>
      <c r="N20" s="39">
        <f t="shared" si="6"/>
        <v>101.38</v>
      </c>
      <c r="O20" s="39">
        <f t="shared" si="7"/>
        <v>25.35</v>
      </c>
      <c r="P20" s="39">
        <f t="shared" si="8"/>
        <v>5.07</v>
      </c>
      <c r="Q20" s="40">
        <f t="shared" si="9"/>
        <v>1343.288</v>
      </c>
      <c r="R20" s="40">
        <f t="shared" si="10"/>
        <v>557.6</v>
      </c>
      <c r="S20" s="40">
        <f t="shared" si="11"/>
        <v>1900.888</v>
      </c>
      <c r="T20" s="1"/>
      <c r="U20" s="17" t="s">
        <v>64</v>
      </c>
    </row>
    <row r="21" s="3" customFormat="1" ht="17" customHeight="1" spans="1:21">
      <c r="A21" s="21">
        <v>16</v>
      </c>
      <c r="B21" s="59" t="s">
        <v>79</v>
      </c>
      <c r="C21" s="59" t="s">
        <v>80</v>
      </c>
      <c r="D21" s="17" t="s">
        <v>81</v>
      </c>
      <c r="E21" s="31" t="s">
        <v>58</v>
      </c>
      <c r="F21" s="45">
        <v>5069</v>
      </c>
      <c r="G21" s="39">
        <f t="shared" si="0"/>
        <v>811.04</v>
      </c>
      <c r="H21" s="39">
        <f t="shared" si="1"/>
        <v>405.52</v>
      </c>
      <c r="I21" s="39">
        <f t="shared" si="2"/>
        <v>25.35</v>
      </c>
      <c r="J21" s="39">
        <f t="shared" si="3"/>
        <v>25.35</v>
      </c>
      <c r="K21" s="27">
        <f t="shared" si="4"/>
        <v>10.138</v>
      </c>
      <c r="L21" s="45">
        <v>5069</v>
      </c>
      <c r="M21" s="27">
        <f t="shared" si="5"/>
        <v>491.69</v>
      </c>
      <c r="N21" s="39">
        <f t="shared" si="6"/>
        <v>101.38</v>
      </c>
      <c r="O21" s="39">
        <f t="shared" si="7"/>
        <v>25.35</v>
      </c>
      <c r="P21" s="39">
        <f t="shared" si="8"/>
        <v>5.07</v>
      </c>
      <c r="Q21" s="40">
        <f t="shared" si="9"/>
        <v>1343.288</v>
      </c>
      <c r="R21" s="40">
        <f t="shared" si="10"/>
        <v>557.6</v>
      </c>
      <c r="S21" s="40">
        <f t="shared" si="11"/>
        <v>1900.888</v>
      </c>
      <c r="T21" s="1"/>
      <c r="U21" s="17" t="s">
        <v>64</v>
      </c>
    </row>
    <row r="22" s="3" customFormat="1" ht="17" customHeight="1" spans="1:21">
      <c r="A22" s="21">
        <v>17</v>
      </c>
      <c r="B22" s="59" t="s">
        <v>82</v>
      </c>
      <c r="C22" s="59" t="s">
        <v>83</v>
      </c>
      <c r="D22" s="17" t="s">
        <v>84</v>
      </c>
      <c r="E22" s="31" t="s">
        <v>58</v>
      </c>
      <c r="F22" s="45">
        <v>5069</v>
      </c>
      <c r="G22" s="39">
        <f t="shared" si="0"/>
        <v>811.04</v>
      </c>
      <c r="H22" s="39">
        <f t="shared" si="1"/>
        <v>405.52</v>
      </c>
      <c r="I22" s="39">
        <f t="shared" si="2"/>
        <v>25.35</v>
      </c>
      <c r="J22" s="39">
        <f t="shared" si="3"/>
        <v>25.35</v>
      </c>
      <c r="K22" s="27">
        <f t="shared" si="4"/>
        <v>10.138</v>
      </c>
      <c r="L22" s="45">
        <v>5069</v>
      </c>
      <c r="M22" s="27">
        <f t="shared" si="5"/>
        <v>491.69</v>
      </c>
      <c r="N22" s="39">
        <f t="shared" si="6"/>
        <v>101.38</v>
      </c>
      <c r="O22" s="39">
        <f t="shared" si="7"/>
        <v>25.35</v>
      </c>
      <c r="P22" s="39">
        <f t="shared" si="8"/>
        <v>5.07</v>
      </c>
      <c r="Q22" s="40">
        <f t="shared" si="9"/>
        <v>1343.288</v>
      </c>
      <c r="R22" s="40">
        <f t="shared" si="10"/>
        <v>557.6</v>
      </c>
      <c r="S22" s="40">
        <f t="shared" si="11"/>
        <v>1900.888</v>
      </c>
      <c r="T22" s="1"/>
      <c r="U22" s="17" t="s">
        <v>64</v>
      </c>
    </row>
    <row r="23" s="3" customFormat="1" ht="20" customHeight="1" spans="1:21">
      <c r="A23" s="21">
        <v>18</v>
      </c>
      <c r="B23" s="47">
        <v>6512997240</v>
      </c>
      <c r="C23" s="60" t="s">
        <v>85</v>
      </c>
      <c r="D23" s="17" t="s">
        <v>86</v>
      </c>
      <c r="E23" s="17" t="s">
        <v>44</v>
      </c>
      <c r="F23" s="45">
        <v>5069</v>
      </c>
      <c r="G23" s="39">
        <f t="shared" si="0"/>
        <v>811.04</v>
      </c>
      <c r="H23" s="39">
        <f t="shared" si="1"/>
        <v>405.52</v>
      </c>
      <c r="I23" s="39">
        <f t="shared" si="2"/>
        <v>25.35</v>
      </c>
      <c r="J23" s="39">
        <f t="shared" si="3"/>
        <v>25.35</v>
      </c>
      <c r="K23" s="27">
        <f t="shared" si="4"/>
        <v>10.138</v>
      </c>
      <c r="L23" s="45">
        <v>5069</v>
      </c>
      <c r="M23" s="27">
        <f t="shared" si="5"/>
        <v>491.69</v>
      </c>
      <c r="N23" s="39">
        <f t="shared" si="6"/>
        <v>101.38</v>
      </c>
      <c r="O23" s="39">
        <f t="shared" si="7"/>
        <v>25.35</v>
      </c>
      <c r="P23" s="39">
        <f t="shared" si="8"/>
        <v>5.07</v>
      </c>
      <c r="Q23" s="40">
        <f t="shared" si="9"/>
        <v>1343.288</v>
      </c>
      <c r="R23" s="40">
        <f t="shared" si="10"/>
        <v>557.6</v>
      </c>
      <c r="S23" s="40">
        <f t="shared" si="11"/>
        <v>1900.888</v>
      </c>
      <c r="T23" s="6"/>
      <c r="U23" s="20"/>
    </row>
    <row r="24" s="3" customFormat="1" ht="20" customHeight="1" spans="1:21">
      <c r="A24" s="21">
        <v>19</v>
      </c>
      <c r="B24" s="47">
        <v>6505408451</v>
      </c>
      <c r="C24" s="60" t="s">
        <v>87</v>
      </c>
      <c r="D24" s="17" t="s">
        <v>88</v>
      </c>
      <c r="E24" s="17" t="s">
        <v>44</v>
      </c>
      <c r="F24" s="45"/>
      <c r="G24" s="39">
        <f t="shared" si="0"/>
        <v>0</v>
      </c>
      <c r="H24" s="39">
        <f t="shared" si="1"/>
        <v>0</v>
      </c>
      <c r="I24" s="39">
        <f t="shared" si="2"/>
        <v>0</v>
      </c>
      <c r="J24" s="39">
        <f t="shared" si="3"/>
        <v>0</v>
      </c>
      <c r="K24" s="27">
        <f t="shared" si="4"/>
        <v>0</v>
      </c>
      <c r="L24" s="45"/>
      <c r="M24" s="27">
        <f t="shared" si="5"/>
        <v>0</v>
      </c>
      <c r="N24" s="39">
        <f t="shared" si="6"/>
        <v>0</v>
      </c>
      <c r="O24" s="39">
        <f t="shared" si="7"/>
        <v>0</v>
      </c>
      <c r="P24" s="39">
        <f t="shared" si="8"/>
        <v>0</v>
      </c>
      <c r="Q24" s="40">
        <f t="shared" si="9"/>
        <v>0</v>
      </c>
      <c r="R24" s="40">
        <f t="shared" si="10"/>
        <v>0</v>
      </c>
      <c r="S24" s="40">
        <f t="shared" si="11"/>
        <v>0</v>
      </c>
      <c r="T24" s="6" t="s">
        <v>40</v>
      </c>
      <c r="U24" s="20"/>
    </row>
    <row r="25" s="3" customFormat="1" ht="20" customHeight="1" spans="1:21">
      <c r="A25" s="21">
        <v>20</v>
      </c>
      <c r="B25" s="51">
        <v>6506899149</v>
      </c>
      <c r="C25" s="56" t="s">
        <v>89</v>
      </c>
      <c r="D25" s="17" t="s">
        <v>90</v>
      </c>
      <c r="E25" s="17" t="s">
        <v>44</v>
      </c>
      <c r="F25" s="45">
        <v>5069</v>
      </c>
      <c r="G25" s="39">
        <f t="shared" si="0"/>
        <v>811.04</v>
      </c>
      <c r="H25" s="39">
        <f t="shared" si="1"/>
        <v>405.52</v>
      </c>
      <c r="I25" s="39">
        <f t="shared" si="2"/>
        <v>25.35</v>
      </c>
      <c r="J25" s="39">
        <f t="shared" si="3"/>
        <v>25.35</v>
      </c>
      <c r="K25" s="27">
        <f t="shared" si="4"/>
        <v>10.138</v>
      </c>
      <c r="L25" s="45">
        <v>5069</v>
      </c>
      <c r="M25" s="27">
        <f t="shared" si="5"/>
        <v>491.69</v>
      </c>
      <c r="N25" s="39">
        <f t="shared" si="6"/>
        <v>101.38</v>
      </c>
      <c r="O25" s="39">
        <f t="shared" si="7"/>
        <v>25.35</v>
      </c>
      <c r="P25" s="39">
        <f t="shared" si="8"/>
        <v>5.07</v>
      </c>
      <c r="Q25" s="40">
        <f t="shared" si="9"/>
        <v>1343.288</v>
      </c>
      <c r="R25" s="40">
        <f t="shared" si="10"/>
        <v>557.6</v>
      </c>
      <c r="S25" s="40">
        <f t="shared" si="11"/>
        <v>1900.888</v>
      </c>
      <c r="T25" s="6"/>
      <c r="U25" s="20"/>
    </row>
    <row r="26" s="3" customFormat="1" ht="20" customHeight="1" spans="1:21">
      <c r="A26" s="21">
        <v>21</v>
      </c>
      <c r="B26" s="51">
        <v>6508126686</v>
      </c>
      <c r="C26" s="56" t="s">
        <v>91</v>
      </c>
      <c r="D26" s="17" t="s">
        <v>92</v>
      </c>
      <c r="E26" s="17" t="s">
        <v>73</v>
      </c>
      <c r="F26" s="45">
        <v>5069</v>
      </c>
      <c r="G26" s="39">
        <f t="shared" si="0"/>
        <v>811.04</v>
      </c>
      <c r="H26" s="39">
        <f t="shared" si="1"/>
        <v>405.52</v>
      </c>
      <c r="I26" s="39">
        <f t="shared" si="2"/>
        <v>25.35</v>
      </c>
      <c r="J26" s="39">
        <f t="shared" si="3"/>
        <v>25.35</v>
      </c>
      <c r="K26" s="27">
        <f t="shared" si="4"/>
        <v>10.138</v>
      </c>
      <c r="L26" s="45">
        <v>5069</v>
      </c>
      <c r="M26" s="27">
        <f t="shared" si="5"/>
        <v>491.69</v>
      </c>
      <c r="N26" s="39">
        <f t="shared" si="6"/>
        <v>101.38</v>
      </c>
      <c r="O26" s="39">
        <f t="shared" si="7"/>
        <v>25.35</v>
      </c>
      <c r="P26" s="39">
        <f t="shared" si="8"/>
        <v>5.07</v>
      </c>
      <c r="Q26" s="40">
        <f t="shared" si="9"/>
        <v>1343.288</v>
      </c>
      <c r="R26" s="40">
        <f t="shared" si="10"/>
        <v>557.6</v>
      </c>
      <c r="S26" s="40">
        <f t="shared" si="11"/>
        <v>1900.888</v>
      </c>
      <c r="T26" s="6"/>
      <c r="U26" s="20"/>
    </row>
    <row r="27" s="3" customFormat="1" ht="20" customHeight="1" spans="1:21">
      <c r="A27" s="21">
        <v>22</v>
      </c>
      <c r="B27" s="61" t="s">
        <v>93</v>
      </c>
      <c r="C27" s="56" t="s">
        <v>94</v>
      </c>
      <c r="D27" s="17" t="s">
        <v>95</v>
      </c>
      <c r="E27" s="17" t="s">
        <v>58</v>
      </c>
      <c r="F27" s="45">
        <v>5069</v>
      </c>
      <c r="G27" s="39">
        <f t="shared" si="0"/>
        <v>811.04</v>
      </c>
      <c r="H27" s="39">
        <f t="shared" si="1"/>
        <v>405.52</v>
      </c>
      <c r="I27" s="39">
        <f t="shared" si="2"/>
        <v>25.35</v>
      </c>
      <c r="J27" s="39">
        <f t="shared" si="3"/>
        <v>25.35</v>
      </c>
      <c r="K27" s="27">
        <f t="shared" si="4"/>
        <v>10.138</v>
      </c>
      <c r="L27" s="45">
        <v>5069</v>
      </c>
      <c r="M27" s="27">
        <f t="shared" si="5"/>
        <v>491.69</v>
      </c>
      <c r="N27" s="39">
        <f t="shared" si="6"/>
        <v>101.38</v>
      </c>
      <c r="O27" s="39">
        <f t="shared" si="7"/>
        <v>25.35</v>
      </c>
      <c r="P27" s="39">
        <f t="shared" si="8"/>
        <v>5.07</v>
      </c>
      <c r="Q27" s="40">
        <f t="shared" si="9"/>
        <v>1343.288</v>
      </c>
      <c r="R27" s="40">
        <f t="shared" si="10"/>
        <v>557.6</v>
      </c>
      <c r="S27" s="40">
        <f t="shared" si="11"/>
        <v>1900.888</v>
      </c>
      <c r="T27" s="6"/>
      <c r="U27" s="20"/>
    </row>
    <row r="28" s="5" customFormat="1" ht="20" customHeight="1" spans="1:21">
      <c r="A28" s="10">
        <v>23</v>
      </c>
      <c r="B28" s="10">
        <v>6513814298</v>
      </c>
      <c r="C28" s="56" t="s">
        <v>96</v>
      </c>
      <c r="D28" s="17" t="s">
        <v>97</v>
      </c>
      <c r="E28" s="10" t="s">
        <v>98</v>
      </c>
      <c r="F28" s="45">
        <v>5069</v>
      </c>
      <c r="G28" s="39">
        <f t="shared" si="0"/>
        <v>811.04</v>
      </c>
      <c r="H28" s="39">
        <f t="shared" si="1"/>
        <v>405.52</v>
      </c>
      <c r="I28" s="39">
        <f t="shared" si="2"/>
        <v>25.35</v>
      </c>
      <c r="J28" s="39">
        <f t="shared" si="3"/>
        <v>25.35</v>
      </c>
      <c r="K28" s="27">
        <f t="shared" si="4"/>
        <v>10.138</v>
      </c>
      <c r="L28" s="45">
        <v>5069</v>
      </c>
      <c r="M28" s="27">
        <f t="shared" si="5"/>
        <v>491.69</v>
      </c>
      <c r="N28" s="39">
        <f t="shared" si="6"/>
        <v>101.38</v>
      </c>
      <c r="O28" s="39">
        <f t="shared" si="7"/>
        <v>25.35</v>
      </c>
      <c r="P28" s="39">
        <f t="shared" si="8"/>
        <v>5.07</v>
      </c>
      <c r="Q28" s="40">
        <f t="shared" si="9"/>
        <v>1343.288</v>
      </c>
      <c r="R28" s="40">
        <f t="shared" si="10"/>
        <v>557.6</v>
      </c>
      <c r="S28" s="40">
        <f t="shared" si="11"/>
        <v>1900.888</v>
      </c>
      <c r="T28" s="6" t="s">
        <v>99</v>
      </c>
      <c r="U28" s="20"/>
    </row>
    <row r="29" s="5" customFormat="1" ht="20" customHeight="1" spans="1:21">
      <c r="A29" s="10">
        <v>24</v>
      </c>
      <c r="B29" s="48">
        <v>6508187938</v>
      </c>
      <c r="C29" s="43" t="s">
        <v>100</v>
      </c>
      <c r="D29" s="10" t="s">
        <v>101</v>
      </c>
      <c r="E29" s="10" t="s">
        <v>102</v>
      </c>
      <c r="F29" s="45">
        <v>5069</v>
      </c>
      <c r="G29" s="39">
        <f t="shared" si="0"/>
        <v>811.04</v>
      </c>
      <c r="H29" s="39">
        <f t="shared" si="1"/>
        <v>405.52</v>
      </c>
      <c r="I29" s="39">
        <f t="shared" si="2"/>
        <v>25.35</v>
      </c>
      <c r="J29" s="39">
        <f t="shared" si="3"/>
        <v>25.35</v>
      </c>
      <c r="K29" s="27">
        <f t="shared" si="4"/>
        <v>10.138</v>
      </c>
      <c r="L29" s="45">
        <v>5069</v>
      </c>
      <c r="M29" s="27">
        <f t="shared" si="5"/>
        <v>491.69</v>
      </c>
      <c r="N29" s="39">
        <f t="shared" si="6"/>
        <v>101.38</v>
      </c>
      <c r="O29" s="39">
        <f t="shared" si="7"/>
        <v>25.35</v>
      </c>
      <c r="P29" s="39">
        <f t="shared" si="8"/>
        <v>5.07</v>
      </c>
      <c r="Q29" s="40">
        <f t="shared" si="9"/>
        <v>1343.288</v>
      </c>
      <c r="R29" s="40">
        <f t="shared" si="10"/>
        <v>557.6</v>
      </c>
      <c r="S29" s="40">
        <f t="shared" si="11"/>
        <v>1900.888</v>
      </c>
      <c r="T29" s="6" t="s">
        <v>99</v>
      </c>
      <c r="U29" s="20"/>
    </row>
    <row r="30" s="5" customFormat="1" ht="20" customHeight="1" spans="1:21">
      <c r="A30" s="10">
        <v>25</v>
      </c>
      <c r="B30" s="62" t="s">
        <v>103</v>
      </c>
      <c r="C30" s="52" t="s">
        <v>104</v>
      </c>
      <c r="D30" s="10" t="s">
        <v>105</v>
      </c>
      <c r="E30" s="10" t="s">
        <v>102</v>
      </c>
      <c r="F30" s="45">
        <v>5069</v>
      </c>
      <c r="G30" s="39">
        <f t="shared" si="0"/>
        <v>811.04</v>
      </c>
      <c r="H30" s="39">
        <f t="shared" si="1"/>
        <v>405.52</v>
      </c>
      <c r="I30" s="39">
        <f t="shared" si="2"/>
        <v>25.35</v>
      </c>
      <c r="J30" s="39">
        <f t="shared" si="3"/>
        <v>25.35</v>
      </c>
      <c r="K30" s="27">
        <f t="shared" si="4"/>
        <v>10.138</v>
      </c>
      <c r="L30" s="45">
        <v>5069</v>
      </c>
      <c r="M30" s="27">
        <f t="shared" si="5"/>
        <v>491.69</v>
      </c>
      <c r="N30" s="39">
        <f t="shared" si="6"/>
        <v>101.38</v>
      </c>
      <c r="O30" s="39">
        <f t="shared" si="7"/>
        <v>25.35</v>
      </c>
      <c r="P30" s="39">
        <f t="shared" si="8"/>
        <v>5.07</v>
      </c>
      <c r="Q30" s="40">
        <f t="shared" si="9"/>
        <v>1343.288</v>
      </c>
      <c r="R30" s="40">
        <f t="shared" si="10"/>
        <v>557.6</v>
      </c>
      <c r="S30" s="40">
        <f t="shared" si="11"/>
        <v>1900.888</v>
      </c>
      <c r="T30" s="6" t="s">
        <v>99</v>
      </c>
      <c r="U30" s="20"/>
    </row>
    <row r="31" s="1" customFormat="1" ht="20" customHeight="1" spans="1:21">
      <c r="A31" s="53"/>
      <c r="B31" s="53" t="s">
        <v>106</v>
      </c>
      <c r="C31" s="54"/>
      <c r="D31" s="53"/>
      <c r="E31" s="54"/>
      <c r="F31" s="55">
        <f t="shared" ref="F31:S31" si="12">SUM(F4:F30)</f>
        <v>141083</v>
      </c>
      <c r="G31" s="55">
        <f t="shared" si="12"/>
        <v>22573.28</v>
      </c>
      <c r="H31" s="55">
        <f t="shared" si="12"/>
        <v>11286.64</v>
      </c>
      <c r="I31" s="55">
        <f t="shared" si="12"/>
        <v>705.53</v>
      </c>
      <c r="J31" s="55">
        <f t="shared" si="12"/>
        <v>705.53</v>
      </c>
      <c r="K31" s="55">
        <f t="shared" si="12"/>
        <v>282.166</v>
      </c>
      <c r="L31" s="55">
        <f t="shared" si="12"/>
        <v>141083</v>
      </c>
      <c r="M31" s="55">
        <f t="shared" si="12"/>
        <v>13684.98</v>
      </c>
      <c r="N31" s="55">
        <f t="shared" si="12"/>
        <v>2821.66</v>
      </c>
      <c r="O31" s="55">
        <f t="shared" si="12"/>
        <v>705.53</v>
      </c>
      <c r="P31" s="55">
        <f t="shared" si="12"/>
        <v>141.11</v>
      </c>
      <c r="Q31" s="55">
        <f t="shared" si="12"/>
        <v>37387.066</v>
      </c>
      <c r="R31" s="55">
        <f t="shared" si="12"/>
        <v>15519.36</v>
      </c>
      <c r="S31" s="55">
        <f t="shared" si="12"/>
        <v>52906.426</v>
      </c>
      <c r="T31" s="20"/>
      <c r="U31" s="20"/>
    </row>
    <row r="32" s="1" customFormat="1" spans="1:21">
      <c r="B32" s="6"/>
      <c r="C32" s="7"/>
      <c r="E32" s="6"/>
      <c r="Q32" s="1">
        <f>Q14-Q15</f>
        <v>5148.154</v>
      </c>
      <c r="T32" s="6"/>
      <c r="U32" s="6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2026-06-17T02:23:17Z</dcterms:created>
  <dcterms:modified xsi:type="dcterms:W3CDTF">2026-06-17T02:23:23Z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1B0C36F620324E87A2052EB8B758F9AF_11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