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宝发\税金\8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definedNames>
    <definedName name="_xlnm._FilterDatabase" localSheetId="1" hidden="1">'Sheet0 (2)'!$A$3:$W$17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<sst xmlns="http://schemas.openxmlformats.org/spreadsheetml/2006/main" count="293" uniqueCount="154">
  <si>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</si>
  <si>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</si>
  <si>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</si>
  <si>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</si>
  <si>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</si>
  <si>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</si>
  <si>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</si>
  <si>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</si>
  <si>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</si>
  <si>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</si>
  <si>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</si>
  <si>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</si>
  <si>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</si>
  <si>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</si>
  <si>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</si>
  <si>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</si>
  <si>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</si>
  <si>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</si>
  <si>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</si>
  <si>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</si>
  <si>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</si>
  <si>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TLFC(A)-20250704-003</t>
  </si>
  <si>
    <t>租赁合同</t>
  </si>
  <si>
    <t>正在履行合同</t>
  </si>
  <si>
    <t>未续租</t>
  </si>
  <si>
    <t>买尔旦·斯迪克</t>
  </si>
  <si>
    <t>2025-07-04</t>
  </si>
  <si>
    <t>2025-11-08至2027-11-07</t>
  </si>
  <si>
    <t>通力建设集团/怡和浪琴/15号楼/第1层/B-02</t>
  </si>
  <si>
    <t>阿克苏市康惠商贸有限公司</t>
  </si>
  <si>
    <t>2023-09-21</t>
  </si>
  <si>
    <t>2023-10-01至2034-07-31</t>
  </si>
  <si>
    <t>通力建设集团/怡和浪琴/15号楼/第1层/二层</t>
  </si>
  <si>
    <t>新疆图腾房地产经纪有限责任公司</t>
  </si>
  <si>
    <t>2023-08-03</t>
  </si>
  <si>
    <t>2023-08-01至2028-09-30</t>
  </si>
  <si>
    <t>通力建设集团/怡和浪琴/15号楼/第1层/B-03</t>
  </si>
  <si>
    <t>肖普高</t>
  </si>
  <si>
    <t>2023-07-06</t>
  </si>
  <si>
    <t>2023-08-01至2028-07-31</t>
  </si>
  <si>
    <t>通力建设集团/怡和浪琴/15号楼/第1层/B-04</t>
  </si>
  <si>
    <t>BFNZ-202600327-001</t>
  </si>
  <si>
    <t>赵永梅</t>
  </si>
  <si>
    <t>2026-03-31</t>
  </si>
  <si>
    <t>2026-04-01至2031-06-30</t>
  </si>
  <si>
    <t>通力建设集团/怡和浪琴/15号楼/第1层/A-01（原B-08）</t>
  </si>
  <si>
    <t>BFNZ-20250307-003</t>
  </si>
  <si>
    <t>谢鹏飞</t>
  </si>
  <si>
    <t>2025-03-10</t>
  </si>
  <si>
    <t>2025-04-01至2028-03-31</t>
  </si>
  <si>
    <t>通力建设集团/怡和浪琴/15号楼/第1层/B-09</t>
  </si>
  <si>
    <t>YH15-20240001-1</t>
  </si>
  <si>
    <t>新疆维特智建电子科技有限公司</t>
  </si>
  <si>
    <t>2024-04-17</t>
  </si>
  <si>
    <t>2024-04-12至2029-05-11</t>
  </si>
  <si>
    <t>通力建设集团/怡和浪琴/15号楼/第1层/B-07</t>
  </si>
  <si>
    <t>YH15-20240002</t>
  </si>
  <si>
    <t>秦广</t>
  </si>
  <si>
    <t>2024-04-23</t>
  </si>
  <si>
    <t>2024-07-01至2027-06-30</t>
  </si>
  <si>
    <t>通力建设集团/怡和浪琴/15号楼/第1层/B-10</t>
  </si>
  <si>
    <t>BFNZ-20250303-001</t>
  </si>
  <si>
    <t>2025-03-03</t>
  </si>
  <si>
    <t>2025-03-10至2028-03-09</t>
  </si>
  <si>
    <t>通力建设集团/怡和浪琴/15号楼/第1层/B-12</t>
  </si>
  <si>
    <t>BFNZ-20250625-001</t>
  </si>
  <si>
    <t>袁召</t>
  </si>
  <si>
    <t>2025-06-25</t>
  </si>
  <si>
    <t>2025-07-01至2028-07-31</t>
  </si>
  <si>
    <t>通力建设集团/怡和浪琴/15号楼/第1层/B-05-11-13</t>
  </si>
  <si>
    <t>BFNZ-20260311-001</t>
  </si>
  <si>
    <t>凯合日曼·达吾提</t>
  </si>
  <si>
    <t>2026-03-13</t>
  </si>
  <si>
    <t>2026-03-16至2029-05-15</t>
  </si>
  <si>
    <t>通力建设集团/怡和浪琴/15号楼/第1层/B-03-2</t>
  </si>
  <si>
    <t>TLGF-20250904-001</t>
  </si>
  <si>
    <t>已续租</t>
  </si>
  <si>
    <t>王芳</t>
  </si>
  <si>
    <t>2025-09-04</t>
  </si>
  <si>
    <t>2025-09-10至2026-09-09</t>
  </si>
  <si>
    <t>通力建设集团/怡和浪琴/16号楼/第1层/B-12</t>
  </si>
  <si>
    <t>TLGF-20250904-001-01</t>
  </si>
  <si>
    <t>阿克苏租赁合同</t>
  </si>
  <si>
    <t>2026-08-10</t>
  </si>
  <si>
    <t>2026-09-10至2027-09-09</t>
  </si>
  <si>
    <t>TLGF-20250916-001</t>
  </si>
  <si>
    <t>2025-09-16</t>
  </si>
  <si>
    <t>通力建设集团/怡和浪琴/16号楼/第1层/A-03</t>
  </si>
  <si>
    <t>TLGF-20260116-001</t>
  </si>
  <si>
    <t>才非亚.帕尔海提</t>
  </si>
  <si>
    <t>2026-01-16</t>
  </si>
  <si>
    <t>2026-01-01至2026-12-31</t>
  </si>
  <si>
    <t>通力建设集团/怡和浪琴/16号楼/第1层/A-10</t>
  </si>
  <si>
    <t>TLGF-20260525-001</t>
  </si>
  <si>
    <t>图尔贡·阿巴斯</t>
  </si>
  <si>
    <t>2026-05-25</t>
  </si>
  <si>
    <t>2026-05-25至2027-05-24</t>
  </si>
  <si>
    <t>通力建设集团/怡和浪琴/16号楼/第1层/B-06</t>
  </si>
  <si>
    <t>TLGF-20260227-001</t>
  </si>
  <si>
    <t>艾麦尔·沙木沙克</t>
  </si>
  <si>
    <t>2026-02-27</t>
  </si>
  <si>
    <t>通力建设集团/怡和浪琴/16号楼/第1层/C-10</t>
  </si>
  <si>
    <t>TLGF-20250915-001</t>
  </si>
  <si>
    <t>2025-09-15</t>
  </si>
  <si>
    <t>2025-09-20至2026-09-19</t>
  </si>
  <si>
    <t>通力建设集团/怡和浪琴/16号楼/第1层/A-09</t>
  </si>
  <si>
    <t>TLGF-20250915-001-01</t>
  </si>
  <si>
    <t>2026-09-20至2027-09-19</t>
  </si>
  <si>
    <t>合同编号</t>
  </si>
  <si>
    <t>项目</t>
  </si>
  <si>
    <t>房源</t>
  </si>
  <si>
    <t>房产税备案信息</t>
  </si>
  <si>
    <t>房屋状态</t>
  </si>
  <si>
    <t>租赁信息</t>
  </si>
  <si>
    <t>2026年7月应交房产税</t>
  </si>
  <si>
    <t>税源编号</t>
  </si>
  <si>
    <t>面积</t>
  </si>
  <si>
    <t>单价</t>
  </si>
  <si>
    <t>原值</t>
  </si>
  <si>
    <t>计租面积</t>
  </si>
  <si>
    <t>租赁面积</t>
  </si>
  <si>
    <t>产证面积</t>
  </si>
  <si>
    <t>租户名称</t>
  </si>
  <si>
    <t>签署日期</t>
  </si>
  <si>
    <t>合同期起</t>
  </si>
  <si>
    <t>合同期止</t>
  </si>
  <si>
    <t>总租期</t>
  </si>
  <si>
    <t>费用总额</t>
  </si>
  <si>
    <t>已收费用总额</t>
  </si>
  <si>
    <t>未收费用总额</t>
  </si>
  <si>
    <t>计税依据</t>
  </si>
  <si>
    <t>应交从租</t>
  </si>
  <si>
    <t>优惠比例</t>
  </si>
  <si>
    <t>实际缴税</t>
  </si>
  <si>
    <t>怡和浪琴</t>
  </si>
  <si>
    <t>15号楼-B-01</t>
  </si>
  <si>
    <t>F65290120240005468</t>
  </si>
  <si>
    <t>在租</t>
  </si>
  <si>
    <t>阿布力米提·阿布都热合曼</t>
  </si>
  <si>
    <t>15号楼-B-02</t>
  </si>
  <si>
    <t>15号楼-B-03-2</t>
  </si>
  <si>
    <t>15号楼-B-03</t>
  </si>
  <si>
    <t>15号楼-B-04</t>
  </si>
  <si>
    <t>15号楼-B-07</t>
  </si>
  <si>
    <t>15号楼-A-01（原B-08）</t>
  </si>
  <si>
    <t>15号楼-B-09</t>
  </si>
  <si>
    <t>15号楼-B-10</t>
  </si>
  <si>
    <t>15号楼-B-11</t>
  </si>
  <si>
    <t>15号楼-B-12</t>
  </si>
  <si>
    <t>15号楼-A-07</t>
  </si>
  <si>
    <t>空置</t>
  </si>
  <si>
    <t>15号楼-二层</t>
  </si>
  <si>
    <t>F65290120240005616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</si>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</sst>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0" fillId="0" borderId="0" xfId="0" applyFont="1" applyAlignment="1">
      <alignment vertical="center" wrapText="1" shrinkToFit="1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6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horizontal="center" vertical="center" wrapText="1" shrinkToFit="1"/>
    </xf>
    <xf numFmtId="176" fontId="0" fillId="0" borderId="1" xfId="0" applyNumberFormat="1" applyFont="1" applyBorder="1" applyAlignment="1">
      <alignment horizontal="center" vertical="center" wrapText="1" shrinkToFit="1"/>
    </xf>
    <xf numFmtId="10" fontId="0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wrapText="1" shrinkToFit="1"/>
    </xf>
    <xf numFmtId="177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wrapText="1" shrinkToFit="1"/>
    </xf>
    <xf numFmtId="177" fontId="3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center" vertical="center" shrinkToFit="1"/>
    </xf>
    <xf numFmtId="10" fontId="0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opLeftCell="C1" workbookViewId="0">
      <selection activeCell="L4" sqref="L4:L14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ht="19" customHeight="1" spans="1:18">
      <c r="A2" s="33" t="s">
        <v>1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3">
        <v>2220872.65</v>
      </c>
      <c r="K2" s="33">
        <v>838362.25</v>
      </c>
      <c r="L2" s="33">
        <v>1382510.4</v>
      </c>
      <c r="M2" s="33">
        <v>0</v>
      </c>
      <c r="N2" s="33">
        <v>0</v>
      </c>
      <c r="O2" s="33">
        <v>0</v>
      </c>
      <c r="P2" s="33" t="s">
        <v>2</v>
      </c>
      <c r="Q2" s="33">
        <v>3010.17</v>
      </c>
      <c r="R2" s="33">
        <v>3094.79</v>
      </c>
    </row>
    <row r="3" ht="18" customHeight="1" spans="1:18">
      <c r="A3" s="3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3" t="s">
        <v>12</v>
      </c>
      <c r="K3" s="33" t="s">
        <v>13</v>
      </c>
      <c r="L3" s="33" t="s">
        <v>14</v>
      </c>
      <c r="M3" s="33" t="s">
        <v>15</v>
      </c>
      <c r="N3" s="33" t="s">
        <v>16</v>
      </c>
      <c r="O3" s="33" t="s">
        <v>17</v>
      </c>
      <c r="P3" s="33" t="s">
        <v>18</v>
      </c>
      <c r="Q3" s="33" t="s">
        <v>19</v>
      </c>
      <c r="R3" s="33" t="s">
        <v>20</v>
      </c>
    </row>
    <row r="4" ht="18" customHeight="1" spans="1:18">
      <c r="A4" s="33" t="s">
        <v>21</v>
      </c>
      <c r="B4" s="33" t="s">
        <v>22</v>
      </c>
      <c r="C4" s="33" t="s">
        <v>23</v>
      </c>
      <c r="D4" s="33" t="s">
        <v>24</v>
      </c>
      <c r="E4" s="33" t="s">
        <v>25</v>
      </c>
      <c r="F4" s="33" t="s">
        <v>26</v>
      </c>
      <c r="G4" s="33" t="s">
        <v>27</v>
      </c>
      <c r="H4" s="33"/>
      <c r="I4" s="33"/>
      <c r="J4" s="33">
        <v>70395</v>
      </c>
      <c r="K4" s="33">
        <v>34339</v>
      </c>
      <c r="L4" s="33">
        <v>36056</v>
      </c>
      <c r="M4" s="33">
        <v>0</v>
      </c>
      <c r="N4" s="33">
        <v>0</v>
      </c>
      <c r="O4" s="33">
        <v>0</v>
      </c>
      <c r="P4" s="33" t="s">
        <v>28</v>
      </c>
      <c r="Q4" s="33">
        <v>70</v>
      </c>
      <c r="R4" s="33">
        <v>70</v>
      </c>
    </row>
    <row r="5" ht="18" customHeight="1" spans="1:18">
      <c r="A5" s="33">
        <v>230922</v>
      </c>
      <c r="B5" s="33" t="s">
        <v>22</v>
      </c>
      <c r="C5" s="33" t="s">
        <v>23</v>
      </c>
      <c r="D5" s="33" t="s">
        <v>24</v>
      </c>
      <c r="E5" s="33" t="s">
        <v>29</v>
      </c>
      <c r="F5" s="33" t="s">
        <v>30</v>
      </c>
      <c r="G5" s="33" t="s">
        <v>31</v>
      </c>
      <c r="H5" s="33"/>
      <c r="I5" s="33"/>
      <c r="J5" s="33">
        <v>1163503.2</v>
      </c>
      <c r="K5" s="33">
        <v>325200</v>
      </c>
      <c r="L5" s="33">
        <v>838303.2</v>
      </c>
      <c r="M5" s="33">
        <v>0</v>
      </c>
      <c r="N5" s="33">
        <v>0</v>
      </c>
      <c r="O5" s="33">
        <v>0</v>
      </c>
      <c r="P5" s="33" t="s">
        <v>32</v>
      </c>
      <c r="Q5" s="33">
        <v>1600</v>
      </c>
      <c r="R5" s="33">
        <v>1647.96</v>
      </c>
    </row>
    <row r="6" ht="18" customHeight="1" spans="1:18">
      <c r="A6" s="33">
        <v>230803</v>
      </c>
      <c r="B6" s="33" t="s">
        <v>22</v>
      </c>
      <c r="C6" s="33" t="s">
        <v>23</v>
      </c>
      <c r="D6" s="33" t="s">
        <v>24</v>
      </c>
      <c r="E6" s="33" t="s">
        <v>33</v>
      </c>
      <c r="F6" s="33" t="s">
        <v>34</v>
      </c>
      <c r="G6" s="33" t="s">
        <v>35</v>
      </c>
      <c r="H6" s="33"/>
      <c r="I6" s="33"/>
      <c r="J6" s="33">
        <v>63960.45</v>
      </c>
      <c r="K6" s="33">
        <v>36737.25</v>
      </c>
      <c r="L6" s="33">
        <v>27223.2</v>
      </c>
      <c r="M6" s="33">
        <v>0</v>
      </c>
      <c r="N6" s="33">
        <v>0</v>
      </c>
      <c r="O6" s="33">
        <v>0</v>
      </c>
      <c r="P6" s="33" t="s">
        <v>36</v>
      </c>
      <c r="Q6" s="33">
        <v>60</v>
      </c>
      <c r="R6" s="33">
        <v>60</v>
      </c>
    </row>
    <row r="7" ht="18" customHeight="1" spans="1:18">
      <c r="A7" s="33">
        <v>20</v>
      </c>
      <c r="B7" s="33" t="s">
        <v>22</v>
      </c>
      <c r="C7" s="33" t="s">
        <v>23</v>
      </c>
      <c r="D7" s="33" t="s">
        <v>24</v>
      </c>
      <c r="E7" s="33" t="s">
        <v>37</v>
      </c>
      <c r="F7" s="33" t="s">
        <v>38</v>
      </c>
      <c r="G7" s="33" t="s">
        <v>39</v>
      </c>
      <c r="H7" s="33"/>
      <c r="I7" s="33"/>
      <c r="J7" s="33">
        <v>87600</v>
      </c>
      <c r="K7" s="33">
        <v>48180</v>
      </c>
      <c r="L7" s="33">
        <v>39420</v>
      </c>
      <c r="M7" s="33">
        <v>0</v>
      </c>
      <c r="N7" s="33">
        <v>0</v>
      </c>
      <c r="O7" s="33">
        <v>0</v>
      </c>
      <c r="P7" s="33" t="s">
        <v>40</v>
      </c>
      <c r="Q7" s="33">
        <v>80</v>
      </c>
      <c r="R7" s="33">
        <v>80</v>
      </c>
    </row>
    <row r="8" ht="18" customHeight="1" spans="1:18">
      <c r="A8" s="33" t="s">
        <v>41</v>
      </c>
      <c r="B8" s="33" t="s">
        <v>22</v>
      </c>
      <c r="C8" s="33" t="s">
        <v>23</v>
      </c>
      <c r="D8" s="33" t="s">
        <v>24</v>
      </c>
      <c r="E8" s="33" t="s">
        <v>42</v>
      </c>
      <c r="F8" s="33" t="s">
        <v>43</v>
      </c>
      <c r="G8" s="33" t="s">
        <v>44</v>
      </c>
      <c r="H8" s="33"/>
      <c r="I8" s="33"/>
      <c r="J8" s="33">
        <v>295923</v>
      </c>
      <c r="K8" s="33">
        <v>53555</v>
      </c>
      <c r="L8" s="33">
        <v>242368</v>
      </c>
      <c r="M8" s="33">
        <v>0</v>
      </c>
      <c r="N8" s="33">
        <v>0</v>
      </c>
      <c r="O8" s="33">
        <v>0</v>
      </c>
      <c r="P8" s="33" t="s">
        <v>45</v>
      </c>
      <c r="Q8" s="33">
        <v>293.45</v>
      </c>
      <c r="R8" s="33">
        <v>293.45</v>
      </c>
    </row>
    <row r="9" ht="18" customHeight="1" spans="1:18">
      <c r="A9" s="33" t="s">
        <v>46</v>
      </c>
      <c r="B9" s="33" t="s">
        <v>22</v>
      </c>
      <c r="C9" s="33" t="s">
        <v>23</v>
      </c>
      <c r="D9" s="33" t="s">
        <v>24</v>
      </c>
      <c r="E9" s="33" t="s">
        <v>47</v>
      </c>
      <c r="F9" s="33" t="s">
        <v>48</v>
      </c>
      <c r="G9" s="33" t="s">
        <v>49</v>
      </c>
      <c r="H9" s="33"/>
      <c r="I9" s="33"/>
      <c r="J9" s="33">
        <v>153300</v>
      </c>
      <c r="K9" s="33">
        <v>100740</v>
      </c>
      <c r="L9" s="33">
        <v>52560</v>
      </c>
      <c r="M9" s="33">
        <v>0</v>
      </c>
      <c r="N9" s="33">
        <v>0</v>
      </c>
      <c r="O9" s="33">
        <v>0</v>
      </c>
      <c r="P9" s="33" t="s">
        <v>50</v>
      </c>
      <c r="Q9" s="33">
        <v>240</v>
      </c>
      <c r="R9" s="33">
        <v>240</v>
      </c>
    </row>
    <row r="10" ht="18" customHeight="1" spans="1:18">
      <c r="A10" s="33" t="s">
        <v>51</v>
      </c>
      <c r="B10" s="33" t="s">
        <v>22</v>
      </c>
      <c r="C10" s="33" t="s">
        <v>23</v>
      </c>
      <c r="D10" s="33" t="s">
        <v>24</v>
      </c>
      <c r="E10" s="33" t="s">
        <v>52</v>
      </c>
      <c r="F10" s="33" t="s">
        <v>53</v>
      </c>
      <c r="G10" s="33" t="s">
        <v>54</v>
      </c>
      <c r="H10" s="33"/>
      <c r="I10" s="33"/>
      <c r="J10" s="33">
        <v>118523</v>
      </c>
      <c r="K10" s="33">
        <v>62554</v>
      </c>
      <c r="L10" s="33">
        <v>55969</v>
      </c>
      <c r="M10" s="33">
        <v>0</v>
      </c>
      <c r="N10" s="33">
        <v>0</v>
      </c>
      <c r="O10" s="33">
        <v>0</v>
      </c>
      <c r="P10" s="33" t="s">
        <v>55</v>
      </c>
      <c r="Q10" s="33">
        <v>110</v>
      </c>
      <c r="R10" s="33">
        <v>110</v>
      </c>
    </row>
    <row r="11" ht="18" customHeight="1" spans="1:18">
      <c r="A11" s="33" t="s">
        <v>56</v>
      </c>
      <c r="B11" s="33" t="s">
        <v>22</v>
      </c>
      <c r="C11" s="33" t="s">
        <v>23</v>
      </c>
      <c r="D11" s="33" t="s">
        <v>24</v>
      </c>
      <c r="E11" s="33" t="s">
        <v>57</v>
      </c>
      <c r="F11" s="33" t="s">
        <v>58</v>
      </c>
      <c r="G11" s="33" t="s">
        <v>59</v>
      </c>
      <c r="H11" s="33"/>
      <c r="I11" s="33"/>
      <c r="J11" s="33">
        <v>29182</v>
      </c>
      <c r="K11" s="33">
        <v>29182</v>
      </c>
      <c r="L11" s="33">
        <v>0</v>
      </c>
      <c r="M11" s="33">
        <v>0</v>
      </c>
      <c r="N11" s="33">
        <v>0</v>
      </c>
      <c r="O11" s="33">
        <v>0</v>
      </c>
      <c r="P11" s="33" t="s">
        <v>60</v>
      </c>
      <c r="Q11" s="33">
        <v>150</v>
      </c>
      <c r="R11" s="33">
        <v>150</v>
      </c>
    </row>
    <row r="12" ht="18" customHeight="1" spans="1:18">
      <c r="A12" s="33" t="s">
        <v>61</v>
      </c>
      <c r="B12" s="33" t="s">
        <v>22</v>
      </c>
      <c r="C12" s="33" t="s">
        <v>23</v>
      </c>
      <c r="D12" s="33" t="s">
        <v>24</v>
      </c>
      <c r="E12" s="33" t="s">
        <v>37</v>
      </c>
      <c r="F12" s="33" t="s">
        <v>62</v>
      </c>
      <c r="G12" s="33" t="s">
        <v>63</v>
      </c>
      <c r="H12" s="33"/>
      <c r="I12" s="33"/>
      <c r="J12" s="33">
        <v>19710</v>
      </c>
      <c r="K12" s="33">
        <v>12410</v>
      </c>
      <c r="L12" s="33">
        <v>7300</v>
      </c>
      <c r="M12" s="33">
        <v>0</v>
      </c>
      <c r="N12" s="33">
        <v>0</v>
      </c>
      <c r="O12" s="33">
        <v>0</v>
      </c>
      <c r="P12" s="33" t="s">
        <v>64</v>
      </c>
      <c r="Q12" s="33">
        <v>40</v>
      </c>
      <c r="R12" s="33">
        <v>40</v>
      </c>
    </row>
    <row r="13" ht="18" customHeight="1" spans="1:18">
      <c r="A13" s="33" t="s">
        <v>65</v>
      </c>
      <c r="B13" s="33" t="s">
        <v>22</v>
      </c>
      <c r="C13" s="33" t="s">
        <v>23</v>
      </c>
      <c r="D13" s="33" t="s">
        <v>24</v>
      </c>
      <c r="E13" s="33" t="s">
        <v>66</v>
      </c>
      <c r="F13" s="33" t="s">
        <v>67</v>
      </c>
      <c r="G13" s="33" t="s">
        <v>68</v>
      </c>
      <c r="H13" s="33"/>
      <c r="I13" s="33"/>
      <c r="J13" s="33">
        <v>50370</v>
      </c>
      <c r="K13" s="33">
        <v>24090</v>
      </c>
      <c r="L13" s="33">
        <v>26280</v>
      </c>
      <c r="M13" s="33">
        <v>0</v>
      </c>
      <c r="N13" s="33">
        <v>0</v>
      </c>
      <c r="O13" s="33">
        <v>0</v>
      </c>
      <c r="P13" s="33" t="s">
        <v>69</v>
      </c>
      <c r="Q13" s="33">
        <v>120</v>
      </c>
      <c r="R13" s="33">
        <v>120</v>
      </c>
    </row>
    <row r="14" ht="18" customHeight="1" spans="1:18">
      <c r="A14" s="33" t="s">
        <v>70</v>
      </c>
      <c r="B14" s="33" t="s">
        <v>22</v>
      </c>
      <c r="C14" s="33" t="s">
        <v>23</v>
      </c>
      <c r="D14" s="33" t="s">
        <v>24</v>
      </c>
      <c r="E14" s="33" t="s">
        <v>71</v>
      </c>
      <c r="F14" s="33" t="s">
        <v>72</v>
      </c>
      <c r="G14" s="33" t="s">
        <v>73</v>
      </c>
      <c r="H14" s="33"/>
      <c r="I14" s="33"/>
      <c r="J14" s="33">
        <v>84406</v>
      </c>
      <c r="K14" s="33">
        <v>27375</v>
      </c>
      <c r="L14" s="33">
        <v>57031</v>
      </c>
      <c r="M14" s="33">
        <v>0</v>
      </c>
      <c r="N14" s="33">
        <v>0</v>
      </c>
      <c r="O14" s="33">
        <v>0</v>
      </c>
      <c r="P14" s="33" t="s">
        <v>74</v>
      </c>
      <c r="Q14" s="33">
        <v>125</v>
      </c>
      <c r="R14" s="33">
        <v>125</v>
      </c>
    </row>
    <row r="15" ht="18" customHeight="1" spans="1:18">
      <c r="A15" s="33" t="s">
        <v>75</v>
      </c>
      <c r="B15" s="33" t="s">
        <v>22</v>
      </c>
      <c r="C15" s="33" t="s">
        <v>23</v>
      </c>
      <c r="D15" s="33" t="s">
        <v>76</v>
      </c>
      <c r="E15" s="33" t="s">
        <v>77</v>
      </c>
      <c r="F15" s="33" t="s">
        <v>78</v>
      </c>
      <c r="G15" s="33" t="s">
        <v>79</v>
      </c>
      <c r="H15" s="33"/>
      <c r="I15" s="33"/>
      <c r="J15" s="33">
        <v>12500</v>
      </c>
      <c r="K15" s="33">
        <v>12500</v>
      </c>
      <c r="L15" s="33">
        <v>0</v>
      </c>
      <c r="M15" s="33">
        <v>0</v>
      </c>
      <c r="N15" s="33">
        <v>0</v>
      </c>
      <c r="O15" s="33">
        <v>0</v>
      </c>
      <c r="P15" s="33" t="s">
        <v>80</v>
      </c>
      <c r="Q15" s="33">
        <v>21.38</v>
      </c>
      <c r="R15" s="33">
        <v>21.38</v>
      </c>
    </row>
    <row r="16" ht="18" customHeight="1" spans="1:18">
      <c r="A16" s="33" t="s">
        <v>81</v>
      </c>
      <c r="B16" s="33" t="s">
        <v>82</v>
      </c>
      <c r="C16" s="33" t="s">
        <v>23</v>
      </c>
      <c r="D16" s="33" t="s">
        <v>24</v>
      </c>
      <c r="E16" s="33" t="s">
        <v>77</v>
      </c>
      <c r="F16" s="33" t="s">
        <v>83</v>
      </c>
      <c r="G16" s="33" t="s">
        <v>84</v>
      </c>
      <c r="H16" s="33"/>
      <c r="I16" s="33"/>
      <c r="J16" s="33">
        <v>12500</v>
      </c>
      <c r="K16" s="33">
        <v>12500</v>
      </c>
      <c r="L16" s="33">
        <v>0</v>
      </c>
      <c r="M16" s="33">
        <v>0</v>
      </c>
      <c r="N16" s="33">
        <v>0</v>
      </c>
      <c r="O16" s="33">
        <v>0</v>
      </c>
      <c r="P16" s="33" t="s">
        <v>80</v>
      </c>
      <c r="Q16" s="33">
        <v>21.38</v>
      </c>
      <c r="R16" s="33">
        <v>21.38</v>
      </c>
    </row>
    <row r="17" ht="18" customHeight="1" spans="1:18">
      <c r="A17" s="33" t="s">
        <v>85</v>
      </c>
      <c r="B17" s="33" t="s">
        <v>22</v>
      </c>
      <c r="C17" s="33" t="s">
        <v>23</v>
      </c>
      <c r="D17" s="33" t="s">
        <v>24</v>
      </c>
      <c r="E17" s="33" t="s">
        <v>33</v>
      </c>
      <c r="F17" s="33" t="s">
        <v>86</v>
      </c>
      <c r="G17" s="33" t="s">
        <v>79</v>
      </c>
      <c r="H17" s="33"/>
      <c r="I17" s="33"/>
      <c r="J17" s="33">
        <v>6000</v>
      </c>
      <c r="K17" s="33">
        <v>6000</v>
      </c>
      <c r="L17" s="33">
        <v>0</v>
      </c>
      <c r="M17" s="33">
        <v>0</v>
      </c>
      <c r="N17" s="33">
        <v>0</v>
      </c>
      <c r="O17" s="33">
        <v>0</v>
      </c>
      <c r="P17" s="33" t="s">
        <v>87</v>
      </c>
      <c r="Q17" s="33">
        <v>15.28</v>
      </c>
      <c r="R17" s="33">
        <v>15.28</v>
      </c>
    </row>
    <row r="18" ht="18" customHeight="1" spans="1:18">
      <c r="A18" s="33" t="s">
        <v>88</v>
      </c>
      <c r="B18" s="33" t="s">
        <v>22</v>
      </c>
      <c r="C18" s="33" t="s">
        <v>23</v>
      </c>
      <c r="D18" s="33" t="s">
        <v>24</v>
      </c>
      <c r="E18" s="33" t="s">
        <v>89</v>
      </c>
      <c r="F18" s="33" t="s">
        <v>90</v>
      </c>
      <c r="G18" s="33" t="s">
        <v>91</v>
      </c>
      <c r="H18" s="33"/>
      <c r="I18" s="33"/>
      <c r="J18" s="33">
        <v>22000</v>
      </c>
      <c r="K18" s="33">
        <v>22000</v>
      </c>
      <c r="L18" s="33">
        <v>0</v>
      </c>
      <c r="M18" s="33">
        <v>0</v>
      </c>
      <c r="N18" s="33">
        <v>0</v>
      </c>
      <c r="O18" s="33">
        <v>0</v>
      </c>
      <c r="P18" s="33" t="s">
        <v>92</v>
      </c>
      <c r="Q18" s="33">
        <v>39.23</v>
      </c>
      <c r="R18" s="33">
        <v>39.23</v>
      </c>
    </row>
    <row r="19" ht="18" customHeight="1" spans="1:18">
      <c r="A19" s="33" t="s">
        <v>93</v>
      </c>
      <c r="B19" s="33" t="s">
        <v>82</v>
      </c>
      <c r="C19" s="33" t="s">
        <v>23</v>
      </c>
      <c r="D19" s="33" t="s">
        <v>24</v>
      </c>
      <c r="E19" s="33" t="s">
        <v>94</v>
      </c>
      <c r="F19" s="33" t="s">
        <v>95</v>
      </c>
      <c r="G19" s="33" t="s">
        <v>96</v>
      </c>
      <c r="H19" s="33"/>
      <c r="I19" s="33"/>
      <c r="J19" s="33">
        <v>7000</v>
      </c>
      <c r="K19" s="33">
        <v>7000</v>
      </c>
      <c r="L19" s="33">
        <v>0</v>
      </c>
      <c r="M19" s="33">
        <v>0</v>
      </c>
      <c r="N19" s="33">
        <v>0</v>
      </c>
      <c r="O19" s="33">
        <v>0</v>
      </c>
      <c r="P19" s="33" t="s">
        <v>97</v>
      </c>
      <c r="Q19" s="33">
        <v>15.27</v>
      </c>
      <c r="R19" s="33">
        <v>15.27</v>
      </c>
    </row>
    <row r="20" ht="18" customHeight="1" spans="1:18">
      <c r="A20" s="33" t="s">
        <v>98</v>
      </c>
      <c r="B20" s="33" t="s">
        <v>22</v>
      </c>
      <c r="C20" s="33" t="s">
        <v>23</v>
      </c>
      <c r="D20" s="33" t="s">
        <v>24</v>
      </c>
      <c r="E20" s="33" t="s">
        <v>99</v>
      </c>
      <c r="F20" s="33" t="s">
        <v>100</v>
      </c>
      <c r="G20" s="33" t="s">
        <v>91</v>
      </c>
      <c r="H20" s="33"/>
      <c r="I20" s="33"/>
      <c r="J20" s="33">
        <v>8000</v>
      </c>
      <c r="K20" s="33">
        <v>8000</v>
      </c>
      <c r="L20" s="33">
        <v>0</v>
      </c>
      <c r="M20" s="33">
        <v>0</v>
      </c>
      <c r="N20" s="33">
        <v>0</v>
      </c>
      <c r="O20" s="33">
        <v>0</v>
      </c>
      <c r="P20" s="33" t="s">
        <v>101</v>
      </c>
      <c r="Q20" s="33">
        <v>15.28</v>
      </c>
      <c r="R20" s="33">
        <v>15.28</v>
      </c>
    </row>
    <row r="21" ht="18" customHeight="1" spans="1:18">
      <c r="A21" s="33" t="s">
        <v>102</v>
      </c>
      <c r="B21" s="33" t="s">
        <v>22</v>
      </c>
      <c r="C21" s="33" t="s">
        <v>23</v>
      </c>
      <c r="D21" s="33" t="s">
        <v>76</v>
      </c>
      <c r="E21" s="33" t="s">
        <v>77</v>
      </c>
      <c r="F21" s="33" t="s">
        <v>103</v>
      </c>
      <c r="G21" s="33" t="s">
        <v>104</v>
      </c>
      <c r="H21" s="33"/>
      <c r="I21" s="33"/>
      <c r="J21" s="33">
        <v>8000</v>
      </c>
      <c r="K21" s="33">
        <v>8000</v>
      </c>
      <c r="L21" s="33">
        <v>0</v>
      </c>
      <c r="M21" s="33">
        <v>0</v>
      </c>
      <c r="N21" s="33">
        <v>0</v>
      </c>
      <c r="O21" s="33">
        <v>0</v>
      </c>
      <c r="P21" s="33" t="s">
        <v>105</v>
      </c>
      <c r="Q21" s="33">
        <v>15.28</v>
      </c>
      <c r="R21" s="33">
        <v>15.28</v>
      </c>
    </row>
    <row r="22" ht="18" customHeight="1" spans="1:18">
      <c r="A22" s="33" t="s">
        <v>106</v>
      </c>
      <c r="B22" s="33" t="s">
        <v>82</v>
      </c>
      <c r="C22" s="33" t="s">
        <v>23</v>
      </c>
      <c r="D22" s="33" t="s">
        <v>24</v>
      </c>
      <c r="E22" s="33" t="s">
        <v>77</v>
      </c>
      <c r="F22" s="33" t="s">
        <v>83</v>
      </c>
      <c r="G22" s="33" t="s">
        <v>107</v>
      </c>
      <c r="H22" s="33"/>
      <c r="I22" s="33"/>
      <c r="J22" s="33">
        <v>8000</v>
      </c>
      <c r="K22" s="33">
        <v>8000</v>
      </c>
      <c r="L22" s="33">
        <v>0</v>
      </c>
      <c r="M22" s="33">
        <v>0</v>
      </c>
      <c r="N22" s="33">
        <v>0</v>
      </c>
      <c r="O22" s="33">
        <v>0</v>
      </c>
      <c r="P22" s="33" t="s">
        <v>105</v>
      </c>
      <c r="Q22" s="33">
        <v>15.28</v>
      </c>
      <c r="R22" s="33">
        <v>15.28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2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"/>
  <sheetViews>
    <sheetView tabSelected="1" workbookViewId="0">
      <pane xSplit="4" ySplit="3" topLeftCell="E12" activePane="bottomRight" state="frozen"/>
      <selection/>
      <selection pane="topRight"/>
      <selection pane="bottomLeft"/>
      <selection pane="bottomRight" activeCell="A1" sqref="A1:W1"/>
    </sheetView>
  </sheetViews>
  <sheetFormatPr defaultColWidth="9" defaultRowHeight="30" customHeight="1"/>
  <cols>
    <col min="1" max="1" width="15.5277777777778" style="3" customWidth="1"/>
    <col min="2" max="2" width="6.88888888888889" style="3" customWidth="1"/>
    <col min="3" max="3" width="17.5555555555556" style="3" customWidth="1"/>
    <col min="4" max="4" width="16.8888888888889" style="4" customWidth="1"/>
    <col min="5" max="5" width="8.77777777777778" style="5" customWidth="1"/>
    <col min="6" max="6" width="12.8888888888889" style="5" customWidth="1"/>
    <col min="7" max="7" width="17" style="5" customWidth="1"/>
    <col min="8" max="8" width="8.77777777777778" style="4" customWidth="1"/>
    <col min="9" max="9" width="11.2222222222222" style="6" customWidth="1"/>
    <col min="10" max="11" width="10.8888888888889" style="6" customWidth="1"/>
    <col min="12" max="12" width="19.3333333333333" style="1" customWidth="1"/>
    <col min="13" max="15" width="14.3518518518519" style="4" customWidth="1"/>
    <col min="16" max="16" width="6.44444444444444" style="4" customWidth="1"/>
    <col min="17" max="17" width="14.3518518518519" style="6" customWidth="1"/>
    <col min="18" max="18" width="12.6666666666667" style="6" customWidth="1"/>
    <col min="19" max="19" width="12.2222222222222" style="6" customWidth="1"/>
    <col min="20" max="20" width="13.5555555555556" style="6" hidden="1" customWidth="1"/>
    <col min="21" max="21" width="9" style="6" hidden="1" customWidth="1"/>
    <col min="22" max="22" width="9" style="4" hidden="1" customWidth="1"/>
    <col min="23" max="23" width="9" style="6" hidden="1" customWidth="1"/>
    <col min="24" max="24" width="13.5555555555556" style="6" customWidth="1"/>
    <col min="25" max="25" width="9" style="6"/>
    <col min="26" max="26" width="9" style="4"/>
    <col min="27" max="27" width="9" style="6"/>
    <col min="28" max="16384" width="9" style="3"/>
  </cols>
  <sheetData>
    <row r="1" customHeight="1" spans="1:27">
      <c r="A1" s="7" t="s">
        <v>0</v>
      </c>
      <c r="B1" s="7"/>
      <c r="C1" s="7"/>
      <c r="D1" s="7"/>
      <c r="E1" s="8"/>
      <c r="F1" s="8"/>
      <c r="G1" s="8"/>
      <c r="H1" s="7"/>
      <c r="I1" s="7"/>
      <c r="J1" s="7"/>
      <c r="K1" s="7"/>
      <c r="L1" s="9"/>
      <c r="M1" s="7"/>
      <c r="N1" s="7"/>
      <c r="O1" s="7"/>
      <c r="P1" s="7"/>
      <c r="Q1" s="8"/>
      <c r="R1" s="8"/>
      <c r="S1" s="8"/>
      <c r="T1" s="8"/>
      <c r="U1" s="8"/>
      <c r="V1" s="7"/>
      <c r="W1" s="8"/>
      <c r="X1" s="8"/>
      <c r="Y1" s="8"/>
      <c r="Z1" s="7"/>
      <c r="AA1" s="8"/>
    </row>
    <row r="2" s="1" customFormat="1" customHeight="1" spans="1:27">
      <c r="A2" s="10" t="s">
        <v>108</v>
      </c>
      <c r="B2" s="10" t="s">
        <v>109</v>
      </c>
      <c r="C2" s="10" t="s">
        <v>110</v>
      </c>
      <c r="D2" s="10" t="s">
        <v>111</v>
      </c>
      <c r="E2" s="11"/>
      <c r="F2" s="11"/>
      <c r="G2" s="11"/>
      <c r="H2" s="10" t="s">
        <v>112</v>
      </c>
      <c r="I2" s="11" t="s">
        <v>113</v>
      </c>
      <c r="J2" s="11"/>
      <c r="K2" s="11"/>
      <c r="L2" s="10"/>
      <c r="M2" s="10"/>
      <c r="N2" s="10"/>
      <c r="O2" s="10"/>
      <c r="P2" s="10"/>
      <c r="Q2" s="11"/>
      <c r="R2" s="11"/>
      <c r="S2" s="11"/>
      <c r="T2" s="12" t="s">
        <v>114</v>
      </c>
      <c r="U2" s="12"/>
      <c r="V2" s="13"/>
      <c r="W2" s="12"/>
      <c r="X2" s="12" t="s">
        <v>114</v>
      </c>
      <c r="Y2" s="12"/>
      <c r="Z2" s="13"/>
      <c r="AA2" s="12"/>
    </row>
    <row r="3" s="1" customFormat="1" customHeight="1" spans="1:27">
      <c r="A3" s="10"/>
      <c r="B3" s="10"/>
      <c r="C3" s="10"/>
      <c r="D3" s="10" t="s">
        <v>115</v>
      </c>
      <c r="E3" s="11" t="s">
        <v>116</v>
      </c>
      <c r="F3" s="11" t="s">
        <v>117</v>
      </c>
      <c r="G3" s="11" t="s">
        <v>118</v>
      </c>
      <c r="H3" s="10"/>
      <c r="I3" s="11" t="s">
        <v>119</v>
      </c>
      <c r="J3" s="11" t="s">
        <v>120</v>
      </c>
      <c r="K3" s="11" t="s">
        <v>121</v>
      </c>
      <c r="L3" s="14" t="s">
        <v>122</v>
      </c>
      <c r="M3" s="10" t="s">
        <v>123</v>
      </c>
      <c r="N3" s="10" t="s">
        <v>124</v>
      </c>
      <c r="O3" s="10" t="s">
        <v>125</v>
      </c>
      <c r="P3" s="15" t="s">
        <v>126</v>
      </c>
      <c r="Q3" s="11" t="s">
        <v>127</v>
      </c>
      <c r="R3" s="11" t="s">
        <v>128</v>
      </c>
      <c r="S3" s="11" t="s">
        <v>129</v>
      </c>
      <c r="T3" s="12" t="s">
        <v>130</v>
      </c>
      <c r="U3" s="12" t="s">
        <v>131</v>
      </c>
      <c r="V3" s="13" t="s">
        <v>132</v>
      </c>
      <c r="W3" s="12" t="s">
        <v>133</v>
      </c>
      <c r="X3" s="12" t="s">
        <v>130</v>
      </c>
      <c r="Y3" s="12" t="s">
        <v>131</v>
      </c>
      <c r="Z3" s="13" t="s">
        <v>132</v>
      </c>
      <c r="AA3" s="12" t="s">
        <v>133</v>
      </c>
    </row>
    <row r="4" s="1" customFormat="1" customHeight="1" spans="1:27">
      <c r="A4" s="10"/>
      <c r="B4" s="16" t="s">
        <v>134</v>
      </c>
      <c r="C4" s="17" t="s">
        <v>135</v>
      </c>
      <c r="D4" s="18" t="s">
        <v>136</v>
      </c>
      <c r="E4" s="11">
        <v>1409.24</v>
      </c>
      <c r="F4" s="11">
        <f>G4/E4</f>
        <v>3694.12914052965</v>
      </c>
      <c r="G4" s="11">
        <v>5205914.55</v>
      </c>
      <c r="H4" s="18" t="s">
        <v>137</v>
      </c>
      <c r="I4" s="11">
        <v>235</v>
      </c>
      <c r="J4" s="11">
        <v>138.86</v>
      </c>
      <c r="K4" s="11">
        <v>138.86</v>
      </c>
      <c r="L4" s="14" t="s">
        <v>138</v>
      </c>
      <c r="M4" s="19">
        <v>44687</v>
      </c>
      <c r="N4" s="19">
        <v>45870</v>
      </c>
      <c r="O4" s="19">
        <v>46234</v>
      </c>
      <c r="P4" s="20">
        <f t="shared" ref="P4:P14" si="0">(O4-N4)/365*12</f>
        <v>11.9671232876712</v>
      </c>
      <c r="Q4" s="11">
        <v>60500</v>
      </c>
      <c r="R4" s="11"/>
      <c r="S4" s="11">
        <f>Q4-R4</f>
        <v>60500</v>
      </c>
      <c r="T4" s="21">
        <f>Q4/1.03/P4</f>
        <v>4908.2693196771</v>
      </c>
      <c r="U4" s="21">
        <f>T4*12%</f>
        <v>588.992318361252</v>
      </c>
      <c r="V4" s="22">
        <v>0.5</v>
      </c>
      <c r="W4" s="21">
        <f>U4*V4</f>
        <v>294.496159180626</v>
      </c>
      <c r="X4" s="21">
        <f t="shared" ref="X4:X14" si="1">U4/1.03/T4</f>
        <v>0.116504854368932</v>
      </c>
      <c r="Y4" s="21">
        <f t="shared" ref="Y4:Y14" si="2">X4*12%</f>
        <v>0.0139805825242718</v>
      </c>
      <c r="Z4" s="22">
        <v>0.5</v>
      </c>
      <c r="AA4" s="21">
        <f t="shared" ref="AA4:AA14" si="3">Y4*Z4</f>
        <v>0.00699029126213592</v>
      </c>
    </row>
    <row r="5" customHeight="1" spans="1:27">
      <c r="A5" s="16" t="s">
        <v>21</v>
      </c>
      <c r="B5" s="16" t="s">
        <v>134</v>
      </c>
      <c r="C5" s="17" t="s">
        <v>139</v>
      </c>
      <c r="D5" s="18" t="s">
        <v>136</v>
      </c>
      <c r="E5" s="23"/>
      <c r="F5" s="23"/>
      <c r="G5" s="23"/>
      <c r="H5" s="18" t="s">
        <v>137</v>
      </c>
      <c r="I5" s="24">
        <v>70</v>
      </c>
      <c r="J5" s="24">
        <v>70</v>
      </c>
      <c r="K5" s="25">
        <v>225.58</v>
      </c>
      <c r="L5" s="14" t="s">
        <v>25</v>
      </c>
      <c r="M5" s="18" t="s">
        <v>26</v>
      </c>
      <c r="N5" s="26">
        <v>45969</v>
      </c>
      <c r="O5" s="26">
        <v>46698</v>
      </c>
      <c r="P5" s="20">
        <f t="shared" si="0"/>
        <v>23.9671232876712</v>
      </c>
      <c r="Q5" s="27">
        <v>70395</v>
      </c>
      <c r="R5" s="27">
        <v>34339</v>
      </c>
      <c r="S5" s="11">
        <f t="shared" ref="S5:S16" si="4">Q5-R5</f>
        <v>36056</v>
      </c>
      <c r="T5" s="21">
        <f t="shared" ref="T5:T14" si="5">Q5/1.03/P5</f>
        <v>2851.60047678027</v>
      </c>
      <c r="U5" s="21">
        <f t="shared" ref="U5:U14" si="6">T5*12%</f>
        <v>342.192057213632</v>
      </c>
      <c r="V5" s="22">
        <v>0.5</v>
      </c>
      <c r="W5" s="21">
        <f t="shared" ref="W5:W14" si="7">U5*V5</f>
        <v>171.096028606816</v>
      </c>
      <c r="X5" s="21">
        <f t="shared" si="1"/>
        <v>0.116504854368932</v>
      </c>
      <c r="Y5" s="21">
        <f t="shared" si="2"/>
        <v>0.0139805825242718</v>
      </c>
      <c r="Z5" s="22">
        <v>0.5</v>
      </c>
      <c r="AA5" s="21">
        <f t="shared" si="3"/>
        <v>0.00699029126213591</v>
      </c>
    </row>
    <row r="6" customHeight="1" spans="1:27">
      <c r="A6" s="16" t="s">
        <v>70</v>
      </c>
      <c r="B6" s="16" t="s">
        <v>134</v>
      </c>
      <c r="C6" s="17" t="s">
        <v>140</v>
      </c>
      <c r="D6" s="18" t="s">
        <v>136</v>
      </c>
      <c r="E6" s="23"/>
      <c r="F6" s="23"/>
      <c r="G6" s="23"/>
      <c r="H6" s="18" t="s">
        <v>137</v>
      </c>
      <c r="I6" s="24">
        <v>125</v>
      </c>
      <c r="J6" s="24">
        <v>125</v>
      </c>
      <c r="K6" s="25"/>
      <c r="L6" s="14" t="s">
        <v>71</v>
      </c>
      <c r="M6" s="18" t="s">
        <v>72</v>
      </c>
      <c r="N6" s="26">
        <v>46097</v>
      </c>
      <c r="O6" s="26">
        <v>47253</v>
      </c>
      <c r="P6" s="20">
        <f t="shared" si="0"/>
        <v>38.0054794520548</v>
      </c>
      <c r="Q6" s="27">
        <v>84406</v>
      </c>
      <c r="R6" s="27">
        <v>27375</v>
      </c>
      <c r="S6" s="11">
        <f t="shared" si="4"/>
        <v>57031</v>
      </c>
      <c r="T6" s="21">
        <f t="shared" si="5"/>
        <v>2156.20415784818</v>
      </c>
      <c r="U6" s="21">
        <f t="shared" si="6"/>
        <v>258.744498941781</v>
      </c>
      <c r="V6" s="22">
        <v>0.5</v>
      </c>
      <c r="W6" s="21">
        <f t="shared" si="7"/>
        <v>129.372249470891</v>
      </c>
      <c r="X6" s="21">
        <f t="shared" si="1"/>
        <v>0.116504854368932</v>
      </c>
      <c r="Y6" s="21">
        <f t="shared" si="2"/>
        <v>0.0139805825242718</v>
      </c>
      <c r="Z6" s="22">
        <v>0.5</v>
      </c>
      <c r="AA6" s="21">
        <f t="shared" si="3"/>
        <v>0.00699029126213591</v>
      </c>
    </row>
    <row r="7" customHeight="1" spans="1:27">
      <c r="A7" s="16">
        <v>230803</v>
      </c>
      <c r="B7" s="16" t="s">
        <v>134</v>
      </c>
      <c r="C7" s="17" t="s">
        <v>141</v>
      </c>
      <c r="D7" s="18" t="s">
        <v>136</v>
      </c>
      <c r="E7" s="23"/>
      <c r="F7" s="23"/>
      <c r="G7" s="23"/>
      <c r="H7" s="18" t="s">
        <v>137</v>
      </c>
      <c r="I7" s="24">
        <v>60</v>
      </c>
      <c r="J7" s="24">
        <v>60</v>
      </c>
      <c r="K7" s="24">
        <v>50.79</v>
      </c>
      <c r="L7" s="14" t="s">
        <v>33</v>
      </c>
      <c r="M7" s="18" t="s">
        <v>34</v>
      </c>
      <c r="N7" s="26">
        <v>45139</v>
      </c>
      <c r="O7" s="26">
        <v>47026</v>
      </c>
      <c r="P7" s="20">
        <f t="shared" si="0"/>
        <v>62.0383561643836</v>
      </c>
      <c r="Q7" s="27">
        <v>63960.45</v>
      </c>
      <c r="R7" s="27">
        <v>36737.25</v>
      </c>
      <c r="S7" s="11">
        <f t="shared" si="4"/>
        <v>27223.2</v>
      </c>
      <c r="T7" s="21">
        <f t="shared" si="5"/>
        <v>1000.95373428826</v>
      </c>
      <c r="U7" s="21">
        <f t="shared" si="6"/>
        <v>120.114448114591</v>
      </c>
      <c r="V7" s="22">
        <v>0.5</v>
      </c>
      <c r="W7" s="21">
        <f t="shared" si="7"/>
        <v>60.0572240572954</v>
      </c>
      <c r="X7" s="21">
        <f t="shared" si="1"/>
        <v>0.116504854368932</v>
      </c>
      <c r="Y7" s="21">
        <f t="shared" si="2"/>
        <v>0.0139805825242718</v>
      </c>
      <c r="Z7" s="22">
        <v>0.5</v>
      </c>
      <c r="AA7" s="21">
        <f t="shared" si="3"/>
        <v>0.00699029126213591</v>
      </c>
    </row>
    <row r="8" customHeight="1" spans="1:27">
      <c r="A8" s="16">
        <v>20</v>
      </c>
      <c r="B8" s="16" t="s">
        <v>134</v>
      </c>
      <c r="C8" s="17" t="s">
        <v>142</v>
      </c>
      <c r="D8" s="18" t="s">
        <v>136</v>
      </c>
      <c r="E8" s="23"/>
      <c r="F8" s="23"/>
      <c r="G8" s="23"/>
      <c r="H8" s="18" t="s">
        <v>137</v>
      </c>
      <c r="I8" s="24">
        <v>80</v>
      </c>
      <c r="J8" s="24">
        <v>80</v>
      </c>
      <c r="K8" s="24">
        <v>62.48</v>
      </c>
      <c r="L8" s="14" t="s">
        <v>37</v>
      </c>
      <c r="M8" s="18" t="s">
        <v>38</v>
      </c>
      <c r="N8" s="26">
        <v>45139</v>
      </c>
      <c r="O8" s="26">
        <v>46965</v>
      </c>
      <c r="P8" s="20">
        <f t="shared" si="0"/>
        <v>60.0328767123288</v>
      </c>
      <c r="Q8" s="27">
        <v>87600</v>
      </c>
      <c r="R8" s="27">
        <v>48180</v>
      </c>
      <c r="S8" s="11">
        <f t="shared" si="4"/>
        <v>39420</v>
      </c>
      <c r="T8" s="21">
        <f t="shared" si="5"/>
        <v>1416.69945448165</v>
      </c>
      <c r="U8" s="21">
        <f t="shared" si="6"/>
        <v>170.003934537798</v>
      </c>
      <c r="V8" s="22">
        <v>0.5</v>
      </c>
      <c r="W8" s="21">
        <f t="shared" si="7"/>
        <v>85.0019672688991</v>
      </c>
      <c r="X8" s="21">
        <f t="shared" si="1"/>
        <v>0.116504854368932</v>
      </c>
      <c r="Y8" s="21">
        <f t="shared" si="2"/>
        <v>0.0139805825242718</v>
      </c>
      <c r="Z8" s="22">
        <v>0.5</v>
      </c>
      <c r="AA8" s="21">
        <f t="shared" si="3"/>
        <v>0.00699029126213592</v>
      </c>
    </row>
    <row r="9" customHeight="1" spans="1:27">
      <c r="A9" s="16" t="s">
        <v>51</v>
      </c>
      <c r="B9" s="16" t="s">
        <v>134</v>
      </c>
      <c r="C9" s="17" t="s">
        <v>143</v>
      </c>
      <c r="D9" s="18" t="s">
        <v>136</v>
      </c>
      <c r="E9" s="23"/>
      <c r="F9" s="23"/>
      <c r="G9" s="23"/>
      <c r="H9" s="18" t="s">
        <v>137</v>
      </c>
      <c r="I9" s="24">
        <v>110</v>
      </c>
      <c r="J9" s="24">
        <v>110</v>
      </c>
      <c r="K9" s="24">
        <v>118.56</v>
      </c>
      <c r="L9" s="14" t="s">
        <v>52</v>
      </c>
      <c r="M9" s="18" t="s">
        <v>53</v>
      </c>
      <c r="N9" s="26">
        <v>45394</v>
      </c>
      <c r="O9" s="26">
        <v>47249</v>
      </c>
      <c r="P9" s="20">
        <f t="shared" si="0"/>
        <v>60.986301369863</v>
      </c>
      <c r="Q9" s="27">
        <v>118523</v>
      </c>
      <c r="R9" s="27">
        <v>62554</v>
      </c>
      <c r="S9" s="11">
        <f t="shared" si="4"/>
        <v>55969</v>
      </c>
      <c r="T9" s="21">
        <f t="shared" si="5"/>
        <v>1886.83148841145</v>
      </c>
      <c r="U9" s="21">
        <f t="shared" si="6"/>
        <v>226.419778609374</v>
      </c>
      <c r="V9" s="22">
        <v>0.5</v>
      </c>
      <c r="W9" s="21">
        <f t="shared" si="7"/>
        <v>113.209889304687</v>
      </c>
      <c r="X9" s="21">
        <f t="shared" si="1"/>
        <v>0.116504854368932</v>
      </c>
      <c r="Y9" s="21">
        <f t="shared" si="2"/>
        <v>0.0139805825242718</v>
      </c>
      <c r="Z9" s="22">
        <v>0.5</v>
      </c>
      <c r="AA9" s="21">
        <f t="shared" si="3"/>
        <v>0.00699029126213592</v>
      </c>
    </row>
    <row r="10" customHeight="1" spans="1:27">
      <c r="A10" s="16" t="s">
        <v>41</v>
      </c>
      <c r="B10" s="16" t="s">
        <v>134</v>
      </c>
      <c r="C10" s="17" t="s">
        <v>144</v>
      </c>
      <c r="D10" s="18" t="s">
        <v>136</v>
      </c>
      <c r="E10" s="23"/>
      <c r="F10" s="23"/>
      <c r="G10" s="23"/>
      <c r="H10" s="18" t="s">
        <v>137</v>
      </c>
      <c r="I10" s="24">
        <v>293.45</v>
      </c>
      <c r="J10" s="24">
        <v>293.45</v>
      </c>
      <c r="K10" s="24">
        <v>293.45</v>
      </c>
      <c r="L10" s="14" t="s">
        <v>42</v>
      </c>
      <c r="M10" s="18" t="s">
        <v>43</v>
      </c>
      <c r="N10" s="26">
        <v>46113</v>
      </c>
      <c r="O10" s="26">
        <v>48029</v>
      </c>
      <c r="P10" s="20">
        <f t="shared" si="0"/>
        <v>62.9917808219178</v>
      </c>
      <c r="Q10" s="27">
        <v>295923</v>
      </c>
      <c r="R10" s="27">
        <v>53555</v>
      </c>
      <c r="S10" s="11">
        <f t="shared" si="4"/>
        <v>242368</v>
      </c>
      <c r="T10" s="21">
        <f t="shared" si="5"/>
        <v>4560.97414212457</v>
      </c>
      <c r="U10" s="21">
        <f t="shared" si="6"/>
        <v>547.316897054949</v>
      </c>
      <c r="V10" s="22">
        <v>0.5</v>
      </c>
      <c r="W10" s="21">
        <f t="shared" si="7"/>
        <v>273.658448527474</v>
      </c>
      <c r="X10" s="21">
        <f t="shared" si="1"/>
        <v>0.116504854368932</v>
      </c>
      <c r="Y10" s="21">
        <f t="shared" si="2"/>
        <v>0.0139805825242719</v>
      </c>
      <c r="Z10" s="22">
        <v>0.5</v>
      </c>
      <c r="AA10" s="21">
        <f t="shared" si="3"/>
        <v>0.00699029126213593</v>
      </c>
    </row>
    <row r="11" customHeight="1" spans="1:27">
      <c r="A11" s="16" t="s">
        <v>46</v>
      </c>
      <c r="B11" s="16" t="s">
        <v>134</v>
      </c>
      <c r="C11" s="17" t="s">
        <v>145</v>
      </c>
      <c r="D11" s="18" t="s">
        <v>136</v>
      </c>
      <c r="E11" s="23"/>
      <c r="F11" s="23"/>
      <c r="G11" s="23"/>
      <c r="H11" s="18" t="s">
        <v>137</v>
      </c>
      <c r="I11" s="24">
        <v>240</v>
      </c>
      <c r="J11" s="24">
        <v>240</v>
      </c>
      <c r="K11" s="24">
        <v>200.71</v>
      </c>
      <c r="L11" s="14" t="s">
        <v>47</v>
      </c>
      <c r="M11" s="18" t="s">
        <v>48</v>
      </c>
      <c r="N11" s="26">
        <v>45748</v>
      </c>
      <c r="O11" s="26">
        <v>46843</v>
      </c>
      <c r="P11" s="20">
        <f t="shared" si="0"/>
        <v>36</v>
      </c>
      <c r="Q11" s="27">
        <v>153300</v>
      </c>
      <c r="R11" s="27">
        <v>100740</v>
      </c>
      <c r="S11" s="11">
        <f t="shared" si="4"/>
        <v>52560</v>
      </c>
      <c r="T11" s="21">
        <f t="shared" si="5"/>
        <v>4134.30420711974</v>
      </c>
      <c r="U11" s="21">
        <f t="shared" si="6"/>
        <v>496.116504854369</v>
      </c>
      <c r="V11" s="22">
        <v>0.5</v>
      </c>
      <c r="W11" s="21">
        <f t="shared" si="7"/>
        <v>248.058252427184</v>
      </c>
      <c r="X11" s="21">
        <f t="shared" si="1"/>
        <v>0.116504854368932</v>
      </c>
      <c r="Y11" s="21">
        <f t="shared" si="2"/>
        <v>0.0139805825242719</v>
      </c>
      <c r="Z11" s="22">
        <v>0.5</v>
      </c>
      <c r="AA11" s="21">
        <f t="shared" si="3"/>
        <v>0.00699029126213593</v>
      </c>
    </row>
    <row r="12" customHeight="1" spans="1:27">
      <c r="A12" s="16" t="s">
        <v>56</v>
      </c>
      <c r="B12" s="16" t="s">
        <v>134</v>
      </c>
      <c r="C12" s="17" t="s">
        <v>146</v>
      </c>
      <c r="D12" s="18" t="s">
        <v>136</v>
      </c>
      <c r="E12" s="23"/>
      <c r="F12" s="23"/>
      <c r="G12" s="23"/>
      <c r="H12" s="18" t="s">
        <v>137</v>
      </c>
      <c r="I12" s="24">
        <v>150</v>
      </c>
      <c r="J12" s="24">
        <v>150</v>
      </c>
      <c r="K12" s="24">
        <v>166.68</v>
      </c>
      <c r="L12" s="14" t="s">
        <v>57</v>
      </c>
      <c r="M12" s="18" t="s">
        <v>58</v>
      </c>
      <c r="N12" s="26">
        <v>45474</v>
      </c>
      <c r="O12" s="26">
        <v>46568</v>
      </c>
      <c r="P12" s="20">
        <f t="shared" si="0"/>
        <v>35.9671232876712</v>
      </c>
      <c r="Q12" s="27">
        <v>29182</v>
      </c>
      <c r="R12" s="27">
        <v>29182</v>
      </c>
      <c r="S12" s="11">
        <f t="shared" si="4"/>
        <v>0</v>
      </c>
      <c r="T12" s="21">
        <f t="shared" si="5"/>
        <v>787.720458162499</v>
      </c>
      <c r="U12" s="21">
        <f t="shared" si="6"/>
        <v>94.5264549794998</v>
      </c>
      <c r="V12" s="22">
        <v>0.5</v>
      </c>
      <c r="W12" s="21">
        <f t="shared" si="7"/>
        <v>47.2632274897499</v>
      </c>
      <c r="X12" s="21">
        <f>T12</f>
        <v>787.720458162499</v>
      </c>
      <c r="Y12" s="21">
        <f t="shared" si="2"/>
        <v>94.5264549794999</v>
      </c>
      <c r="Z12" s="22">
        <v>0.5</v>
      </c>
      <c r="AA12" s="21">
        <f t="shared" si="3"/>
        <v>47.2632274897499</v>
      </c>
    </row>
    <row r="13" customHeight="1" spans="1:27">
      <c r="A13" s="16" t="s">
        <v>65</v>
      </c>
      <c r="B13" s="16" t="s">
        <v>134</v>
      </c>
      <c r="C13" s="17" t="s">
        <v>147</v>
      </c>
      <c r="D13" s="18" t="s">
        <v>136</v>
      </c>
      <c r="E13" s="23"/>
      <c r="F13" s="23"/>
      <c r="G13" s="23"/>
      <c r="H13" s="18" t="s">
        <v>137</v>
      </c>
      <c r="I13" s="24">
        <v>120</v>
      </c>
      <c r="J13" s="24">
        <v>120</v>
      </c>
      <c r="K13" s="24">
        <v>114.61</v>
      </c>
      <c r="L13" s="14" t="s">
        <v>66</v>
      </c>
      <c r="M13" s="18" t="s">
        <v>67</v>
      </c>
      <c r="N13" s="26">
        <v>45839</v>
      </c>
      <c r="O13" s="26">
        <v>46965</v>
      </c>
      <c r="P13" s="20">
        <f t="shared" si="0"/>
        <v>37.0191780821918</v>
      </c>
      <c r="Q13" s="27">
        <v>50370</v>
      </c>
      <c r="R13" s="27">
        <v>24090</v>
      </c>
      <c r="S13" s="11">
        <f t="shared" si="4"/>
        <v>26280</v>
      </c>
      <c r="T13" s="21">
        <f t="shared" si="5"/>
        <v>1321.01562365276</v>
      </c>
      <c r="U13" s="21">
        <f t="shared" si="6"/>
        <v>158.521874838331</v>
      </c>
      <c r="V13" s="22">
        <v>0.5</v>
      </c>
      <c r="W13" s="21">
        <f t="shared" si="7"/>
        <v>79.2609374191657</v>
      </c>
      <c r="X13" s="21">
        <f>T13</f>
        <v>1321.01562365276</v>
      </c>
      <c r="Y13" s="21">
        <f t="shared" si="2"/>
        <v>158.521874838331</v>
      </c>
      <c r="Z13" s="22">
        <v>0.5</v>
      </c>
      <c r="AA13" s="21">
        <f t="shared" si="3"/>
        <v>79.2609374191656</v>
      </c>
    </row>
    <row r="14" customHeight="1" spans="1:27">
      <c r="A14" s="16" t="s">
        <v>61</v>
      </c>
      <c r="B14" s="16" t="s">
        <v>134</v>
      </c>
      <c r="C14" s="17" t="s">
        <v>148</v>
      </c>
      <c r="D14" s="18" t="s">
        <v>136</v>
      </c>
      <c r="E14" s="23"/>
      <c r="F14" s="23"/>
      <c r="G14" s="23"/>
      <c r="H14" s="18" t="s">
        <v>137</v>
      </c>
      <c r="I14" s="24">
        <v>40</v>
      </c>
      <c r="J14" s="24">
        <v>40</v>
      </c>
      <c r="K14" s="24">
        <v>42.19</v>
      </c>
      <c r="L14" s="14" t="s">
        <v>37</v>
      </c>
      <c r="M14" s="18" t="s">
        <v>62</v>
      </c>
      <c r="N14" s="26">
        <v>45726</v>
      </c>
      <c r="O14" s="26">
        <v>46821</v>
      </c>
      <c r="P14" s="20">
        <f t="shared" si="0"/>
        <v>36</v>
      </c>
      <c r="Q14" s="27">
        <v>19710</v>
      </c>
      <c r="R14" s="27">
        <v>12410</v>
      </c>
      <c r="S14" s="11">
        <f t="shared" si="4"/>
        <v>7300</v>
      </c>
      <c r="T14" s="21">
        <f t="shared" si="5"/>
        <v>531.553398058252</v>
      </c>
      <c r="U14" s="21">
        <f t="shared" si="6"/>
        <v>63.7864077669903</v>
      </c>
      <c r="V14" s="22">
        <v>0.5</v>
      </c>
      <c r="W14" s="21">
        <f t="shared" si="7"/>
        <v>31.8932038834951</v>
      </c>
      <c r="X14" s="21">
        <f>T14</f>
        <v>531.553398058252</v>
      </c>
      <c r="Y14" s="21">
        <f t="shared" si="2"/>
        <v>63.7864077669902</v>
      </c>
      <c r="Z14" s="22">
        <v>0.5</v>
      </c>
      <c r="AA14" s="21">
        <f t="shared" si="3"/>
        <v>31.8932038834951</v>
      </c>
    </row>
    <row r="15" customHeight="1" spans="1:27">
      <c r="A15" s="16"/>
      <c r="B15" s="16"/>
      <c r="C15" s="17" t="s">
        <v>149</v>
      </c>
      <c r="D15" s="18" t="s">
        <v>136</v>
      </c>
      <c r="E15" s="23"/>
      <c r="F15" s="23"/>
      <c r="G15" s="23"/>
      <c r="H15" s="18" t="s">
        <v>150</v>
      </c>
      <c r="I15" s="24">
        <v>43.29</v>
      </c>
      <c r="J15" s="24"/>
      <c r="K15" s="24"/>
      <c r="L15" s="14"/>
      <c r="M15" s="18"/>
      <c r="N15" s="26"/>
      <c r="O15" s="26"/>
      <c r="P15" s="20"/>
      <c r="Q15" s="27"/>
      <c r="R15" s="27"/>
      <c r="S15" s="11">
        <f t="shared" si="4"/>
        <v>0</v>
      </c>
      <c r="T15" s="21"/>
      <c r="U15" s="21"/>
      <c r="V15" s="22"/>
      <c r="W15" s="21"/>
      <c r="X15" s="21">
        <f>T15</f>
        <v>0</v>
      </c>
      <c r="Y15" s="21"/>
      <c r="Z15" s="22"/>
      <c r="AA15" s="21"/>
    </row>
    <row r="16" customHeight="1" spans="1:27">
      <c r="A16" s="16">
        <v>230922</v>
      </c>
      <c r="B16" s="16" t="s">
        <v>134</v>
      </c>
      <c r="C16" s="17" t="s">
        <v>151</v>
      </c>
      <c r="D16" s="18" t="s">
        <v>152</v>
      </c>
      <c r="E16" s="23">
        <v>1647.96</v>
      </c>
      <c r="F16" s="23">
        <f>G16/E16</f>
        <v>3166.05048059419</v>
      </c>
      <c r="G16" s="23">
        <v>5217524.55</v>
      </c>
      <c r="H16" s="18" t="s">
        <v>137</v>
      </c>
      <c r="I16" s="24">
        <v>1600</v>
      </c>
      <c r="J16" s="24">
        <v>1647.96</v>
      </c>
      <c r="K16" s="24"/>
      <c r="L16" s="14" t="s">
        <v>29</v>
      </c>
      <c r="M16" s="18" t="s">
        <v>30</v>
      </c>
      <c r="N16" s="26">
        <v>45870</v>
      </c>
      <c r="O16" s="26">
        <v>46234</v>
      </c>
      <c r="P16" s="20">
        <f>(O16-N16)/365*12</f>
        <v>11.9671232876712</v>
      </c>
      <c r="Q16" s="27">
        <v>175200</v>
      </c>
      <c r="R16" s="27">
        <v>175200</v>
      </c>
      <c r="S16" s="11">
        <f t="shared" si="4"/>
        <v>0</v>
      </c>
      <c r="T16" s="21">
        <f>Q16/1.03/P16</f>
        <v>14213.6989224368</v>
      </c>
      <c r="U16" s="21">
        <f>T16*12%</f>
        <v>1705.64387069241</v>
      </c>
      <c r="V16" s="22">
        <v>0.5</v>
      </c>
      <c r="W16" s="21">
        <f>U16*V16</f>
        <v>852.821935346207</v>
      </c>
      <c r="X16" s="21">
        <f>T16</f>
        <v>14213.6989224368</v>
      </c>
      <c r="Y16" s="21">
        <f>X16*12%</f>
        <v>1705.64387069242</v>
      </c>
      <c r="Z16" s="22">
        <v>0.5</v>
      </c>
      <c r="AA16" s="21">
        <f>Y16*Z16</f>
        <v>852.821935346208</v>
      </c>
    </row>
    <row r="17" s="2" customFormat="1" customHeight="1" spans="1:27">
      <c r="A17" s="28"/>
      <c r="B17" s="28" t="s">
        <v>153</v>
      </c>
      <c r="C17" s="28"/>
      <c r="D17" s="29"/>
      <c r="E17" s="30">
        <f>SUM(E4:E16)</f>
        <v>3057.2</v>
      </c>
      <c r="F17" s="30">
        <f>G17/E17</f>
        <v>3409.47242574905</v>
      </c>
      <c r="G17" s="30">
        <f t="shared" ref="F17:Y17" si="8">SUM(G4:G16)</f>
        <v>10423439.1</v>
      </c>
      <c r="H17" s="28">
        <f t="shared" si="8"/>
        <v>0</v>
      </c>
      <c r="I17" s="28">
        <f t="shared" si="8"/>
        <v>3166.74</v>
      </c>
      <c r="J17" s="28">
        <f t="shared" si="8"/>
        <v>3075.27</v>
      </c>
      <c r="K17" s="28">
        <f t="shared" si="8"/>
        <v>1413.91</v>
      </c>
      <c r="L17" s="28"/>
      <c r="M17" s="28"/>
      <c r="N17" s="28"/>
      <c r="O17" s="28"/>
      <c r="P17" s="28"/>
      <c r="Q17" s="31">
        <f t="shared" si="8"/>
        <v>1209069.45</v>
      </c>
      <c r="R17" s="31">
        <f t="shared" si="8"/>
        <v>604362.25</v>
      </c>
      <c r="S17" s="31">
        <f t="shared" si="8"/>
        <v>604707.2</v>
      </c>
      <c r="T17" s="31">
        <f t="shared" si="8"/>
        <v>39769.8253830415</v>
      </c>
      <c r="U17" s="31">
        <f t="shared" si="8"/>
        <v>4772.37904596498</v>
      </c>
      <c r="V17" s="28"/>
      <c r="W17" s="31">
        <f t="shared" si="8"/>
        <v>2386.18952298249</v>
      </c>
      <c r="X17" s="31">
        <f t="shared" si="8"/>
        <v>16854.9204411453</v>
      </c>
      <c r="Y17" s="31">
        <f t="shared" si="8"/>
        <v>2022.59045293743</v>
      </c>
      <c r="Z17" s="28"/>
      <c r="AA17" s="31">
        <f>SUM(AA4:AA16)</f>
        <v>1011.29522646872</v>
      </c>
    </row>
  </sheetData>
  <autoFilter xmlns:etc="http://www.wps.cn/officeDocument/2017/etCustomData" ref="A3:W17" etc:filterBottomFollowUsedRange="0">
    <extLst/>
  </autoFilter>
  <mergeCells count="10">
    <mergeCell ref="A1:W1"/>
    <mergeCell ref="D2:G2"/>
    <mergeCell ref="I2:S2"/>
    <mergeCell ref="T2:W2"/>
    <mergeCell ref="X2:AA2"/>
    <mergeCell ref="A2:A3"/>
    <mergeCell ref="B2:B3"/>
    <mergeCell ref="C2:C3"/>
    <mergeCell ref="H2:H3"/>
    <mergeCell ref="K5:K6"/>
  </mergeCells>
  <pageMargins left="1.25" right="1.25" top="1" bottom="1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2026-08-10T09:57:00Z</dcterms:created>
  <dcterms:modified xsi:type="dcterms:W3CDTF">2026-09-03T04:12:24Z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4CE5885C6FE046639E3603E17364145F_12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