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<sst xmlns="http://schemas.openxmlformats.org/spreadsheetml/2006/main" count="75" uniqueCount="52">
  <si>
    <r>
      <rPr>
        <b/>
        <sz val="22"/>
        <rFont val="宋体"/>
        <charset val="134"/>
      </rPr>
      <t>新疆鸿昌能源投资有限公司2026年9月社保表</t>
    </r>
    <r>
      <rPr>
        <b/>
        <sz val="9"/>
        <rFont val="宋体"/>
        <charset val="134"/>
      </rPr>
      <t>（编号：3890803）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</si>
  <si>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</si>
  <si>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</si>
  <si>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</si>
  <si>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</si>
  <si>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</si>
  <si>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</si>
  <si>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</si>
  <si>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</si>
  <si>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</si>
  <si>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</si>
  <si>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</si>
  <si>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</si>
  <si>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</si>
  <si>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</si>
  <si>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</si>
  <si>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</si>
  <si>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</si>
  <si>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</si>
  <si>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</si>
  <si>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企业0.45%</t>
  </si>
  <si>
    <t>企业7.5%</t>
  </si>
  <si>
    <t>个人2%</t>
  </si>
  <si>
    <t>企业0.31%</t>
  </si>
  <si>
    <t>个人0.31%</t>
  </si>
  <si>
    <t>企业</t>
  </si>
  <si>
    <t>个人</t>
  </si>
  <si>
    <t>652901198212251114</t>
  </si>
  <si>
    <r>
      <rPr>
        <sz val="12"/>
        <rFont val="宋体"/>
        <charset val="134"/>
      </rPr>
      <t>李刚</t>
    </r>
  </si>
  <si>
    <t>男</t>
  </si>
  <si>
    <t>能源事业</t>
  </si>
  <si>
    <t>鸿昌</t>
  </si>
  <si>
    <t>1月补差</t>
  </si>
  <si>
    <t>2月补差</t>
  </si>
  <si>
    <t>3月补差</t>
  </si>
  <si>
    <t>4月补差</t>
  </si>
  <si>
    <t>5月补差</t>
  </si>
  <si>
    <t>6月补差</t>
  </si>
  <si>
    <t>7月补差</t>
  </si>
  <si>
    <t>8月补差</t>
  </si>
  <si>
    <t>小计：</t>
  </si>
  <si>
    <t>6529100735131</t>
  </si>
  <si>
    <t>411424199609177529</t>
  </si>
  <si>
    <t>李梦鑫</t>
  </si>
  <si>
    <t>女</t>
  </si>
  <si>
    <t>出纳</t>
  </si>
  <si>
    <t>652922197005170597</t>
  </si>
  <si>
    <t>图尔迪·赫克木</t>
  </si>
  <si>
    <t>652922197808150557</t>
  </si>
  <si>
    <t>艾力·艾克木</t>
  </si>
  <si>
    <t>小计4人</t>
  </si>
  <si>
    <t>注;本月最低缴费基数由5069调整至5246元，含1-8月补差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</si>
</sst>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Arial"/>
      <charset val="0"/>
    </font>
    <font>
      <sz val="10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10" fillId="0" borderId="2" xfId="0" applyNumberFormat="1" applyFont="1" applyFill="1" applyBorder="1" applyAlignment="1" applyProtection="1">
      <alignment horizontal="center" vertical="center"/>
    </xf>
    <xf numFmtId="176" fontId="13" fillId="0" borderId="2" xfId="0" applyNumberFormat="1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6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 applyProtection="1">
      <alignment horizontal="center" vertical="center"/>
    </xf>
    <xf numFmtId="176" fontId="16" fillId="4" borderId="1" xfId="0" applyNumberFormat="1" applyFont="1" applyFill="1" applyBorder="1" applyAlignment="1" applyProtection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177" fontId="19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3"/>
  <sheetViews>
    <sheetView tabSelected="1" zoomScale="115" zoomScaleNormal="115" topLeftCell="C30" workbookViewId="0">
      <selection activeCell="T33" sqref="T33"/>
    </sheetView>
  </sheetViews>
  <sheetFormatPr defaultColWidth="9.99166666666667" defaultRowHeight="13.5"/>
  <cols>
    <col min="1" max="1" width="9.99166666666667" style="1"/>
    <col min="2" max="2" width="18.325" style="3" customWidth="1"/>
    <col min="3" max="3" width="22.85" style="3" customWidth="1"/>
    <col min="4" max="4" width="17.175" style="1" customWidth="1"/>
    <col min="5" max="5" width="9.99166666666667" style="1" hidden="1" customWidth="1"/>
    <col min="6" max="6" width="9.99166666666667" style="1"/>
    <col min="7" max="7" width="11.6583333333333" style="1"/>
    <col min="8" max="9" width="10.55" style="1"/>
    <col min="10" max="12" width="9.99166666666667" style="1"/>
    <col min="13" max="13" width="11.6583333333333" style="1"/>
    <col min="14" max="14" width="11.2416666666667" style="1"/>
    <col min="15" max="17" width="9.99166666666667" style="1"/>
    <col min="18" max="18" width="11.2416666666667" style="1"/>
    <col min="19" max="19" width="10.55" style="1"/>
    <col min="20" max="20" width="11.2416666666667" style="4"/>
    <col min="21" max="21" width="13.2583333333333" style="1" customWidth="1"/>
    <col min="22" max="16384" width="9.99166666666667" style="1"/>
  </cols>
  <sheetData>
    <row r="1" s="1" customFormat="1" ht="40" customHeight="1" spans="1:21">
      <c r="A1" s="5" t="s">
        <v>0</v>
      </c>
      <c r="B1" s="6"/>
      <c r="C1" s="7"/>
      <c r="D1" s="5"/>
      <c r="E1" s="5"/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9"/>
    </row>
    <row r="2" s="1" customFormat="1" spans="1:21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15" t="s">
        <v>11</v>
      </c>
      <c r="N2" s="14" t="s">
        <v>12</v>
      </c>
      <c r="O2" s="14"/>
      <c r="P2" s="16" t="s">
        <v>13</v>
      </c>
      <c r="Q2" s="16"/>
      <c r="R2" s="14" t="s">
        <v>14</v>
      </c>
      <c r="S2" s="14"/>
      <c r="T2" s="17"/>
      <c r="U2" s="10" t="s">
        <v>15</v>
      </c>
    </row>
    <row r="3" s="1" customFormat="1" spans="1:21">
      <c r="A3" s="10"/>
      <c r="B3" s="11"/>
      <c r="C3" s="11"/>
      <c r="D3" s="11"/>
      <c r="E3" s="11"/>
      <c r="F3" s="18"/>
      <c r="G3" s="13"/>
      <c r="H3" s="14" t="s">
        <v>16</v>
      </c>
      <c r="I3" s="14" t="s">
        <v>17</v>
      </c>
      <c r="J3" s="14" t="s">
        <v>18</v>
      </c>
      <c r="K3" s="14" t="s">
        <v>19</v>
      </c>
      <c r="L3" s="19" t="s">
        <v>20</v>
      </c>
      <c r="M3" s="15"/>
      <c r="N3" s="14" t="s">
        <v>21</v>
      </c>
      <c r="O3" s="14" t="s">
        <v>22</v>
      </c>
      <c r="P3" s="14" t="s">
        <v>23</v>
      </c>
      <c r="Q3" s="14" t="s">
        <v>24</v>
      </c>
      <c r="R3" s="14" t="s">
        <v>25</v>
      </c>
      <c r="S3" s="14" t="s">
        <v>26</v>
      </c>
      <c r="T3" s="17" t="s">
        <v>14</v>
      </c>
      <c r="U3" s="20"/>
    </row>
    <row r="4" s="1" customFormat="1" ht="20" customHeight="1" spans="1:21">
      <c r="A4" s="21">
        <v>1</v>
      </c>
      <c r="B4" s="22">
        <v>38920511</v>
      </c>
      <c r="C4" s="23" t="s">
        <v>27</v>
      </c>
      <c r="D4" s="24" t="s">
        <v>28</v>
      </c>
      <c r="E4" s="25" t="s">
        <v>29</v>
      </c>
      <c r="F4" s="25" t="s">
        <v>30</v>
      </c>
      <c r="G4" s="26">
        <v>5246</v>
      </c>
      <c r="H4" s="27">
        <f>ROUND(G4*0.16,2)</f>
        <v>839.36</v>
      </c>
      <c r="I4" s="27">
        <f>ROUND(G4*0.08,2)</f>
        <v>419.68</v>
      </c>
      <c r="J4" s="27">
        <f>ROUND(G4*0.005,2)</f>
        <v>26.23</v>
      </c>
      <c r="K4" s="27">
        <f>ROUND(G4*0.005,2)</f>
        <v>26.23</v>
      </c>
      <c r="L4" s="27">
        <f>ROUND(G4*0.0045,2)</f>
        <v>23.61</v>
      </c>
      <c r="M4" s="26">
        <v>5246</v>
      </c>
      <c r="N4" s="28">
        <f>ROUND(M4*0.075,2)</f>
        <v>393.45</v>
      </c>
      <c r="O4" s="28">
        <f>ROUND(M4*0.02,2)</f>
        <v>104.92</v>
      </c>
      <c r="P4" s="28">
        <v>10</v>
      </c>
      <c r="Q4" s="28">
        <v>10</v>
      </c>
      <c r="R4" s="28">
        <f>H4+J4+L4+N4+P4</f>
        <v>1292.65</v>
      </c>
      <c r="S4" s="28">
        <f>I4+K4+O4+Q4</f>
        <v>560.83</v>
      </c>
      <c r="T4" s="29">
        <f>R4+S4</f>
        <v>1853.48</v>
      </c>
      <c r="U4" s="30" t="s">
        <v>31</v>
      </c>
    </row>
    <row r="5" s="1" customFormat="1" ht="20" customHeight="1" spans="1:21">
      <c r="A5" s="31"/>
      <c r="B5" s="32"/>
      <c r="C5" s="33"/>
      <c r="D5" s="34"/>
      <c r="E5" s="35"/>
      <c r="F5" s="35"/>
      <c r="G5" s="26">
        <v>177</v>
      </c>
      <c r="H5" s="27">
        <f t="shared" ref="H5:H12" si="0">ROUND(G5*0.16,2)</f>
        <v>28.32</v>
      </c>
      <c r="I5" s="27">
        <f t="shared" ref="I5:I12" si="1">ROUND(G5*0.08,2)</f>
        <v>14.16</v>
      </c>
      <c r="J5" s="27">
        <v>0.88</v>
      </c>
      <c r="K5" s="27">
        <v>0.88</v>
      </c>
      <c r="L5" s="27">
        <v>0.35</v>
      </c>
      <c r="M5" s="28"/>
      <c r="N5" s="28"/>
      <c r="O5" s="28"/>
      <c r="P5" s="28"/>
      <c r="Q5" s="28"/>
      <c r="R5" s="28">
        <f t="shared" ref="R5:R12" si="2">H5+J5+L5+N5+P5</f>
        <v>29.55</v>
      </c>
      <c r="S5" s="28">
        <f t="shared" ref="S5:S12" si="3">I5+K5+O5+Q5</f>
        <v>15.04</v>
      </c>
      <c r="T5" s="29">
        <f t="shared" ref="T5:T12" si="4">R5+S5</f>
        <v>44.59</v>
      </c>
      <c r="U5" s="30" t="s">
        <v>32</v>
      </c>
    </row>
    <row r="6" s="1" customFormat="1" ht="20" customHeight="1" spans="1:21">
      <c r="A6" s="31"/>
      <c r="B6" s="32"/>
      <c r="C6" s="33"/>
      <c r="D6" s="34"/>
      <c r="E6" s="35"/>
      <c r="F6" s="35"/>
      <c r="G6" s="26">
        <v>177</v>
      </c>
      <c r="H6" s="27">
        <f t="shared" si="0"/>
        <v>28.32</v>
      </c>
      <c r="I6" s="27">
        <f t="shared" si="1"/>
        <v>14.16</v>
      </c>
      <c r="J6" s="27">
        <v>0.88</v>
      </c>
      <c r="K6" s="27">
        <v>0.88</v>
      </c>
      <c r="L6" s="27">
        <f t="shared" ref="L5:L12" si="5">ROUND(G6*0.0045,2)</f>
        <v>0.8</v>
      </c>
      <c r="M6" s="28"/>
      <c r="N6" s="28"/>
      <c r="O6" s="28"/>
      <c r="P6" s="28"/>
      <c r="Q6" s="28"/>
      <c r="R6" s="28">
        <f t="shared" si="2"/>
        <v>30</v>
      </c>
      <c r="S6" s="28">
        <f t="shared" si="3"/>
        <v>15.04</v>
      </c>
      <c r="T6" s="29">
        <f t="shared" si="4"/>
        <v>45.04</v>
      </c>
      <c r="U6" s="30" t="s">
        <v>33</v>
      </c>
    </row>
    <row r="7" s="1" customFormat="1" ht="20" customHeight="1" spans="1:21">
      <c r="A7" s="31"/>
      <c r="B7" s="32"/>
      <c r="C7" s="33"/>
      <c r="D7" s="34"/>
      <c r="E7" s="35"/>
      <c r="F7" s="35"/>
      <c r="G7" s="26">
        <v>177</v>
      </c>
      <c r="H7" s="27">
        <f t="shared" si="0"/>
        <v>28.32</v>
      </c>
      <c r="I7" s="27">
        <f t="shared" si="1"/>
        <v>14.16</v>
      </c>
      <c r="J7" s="27">
        <v>0.88</v>
      </c>
      <c r="K7" s="27">
        <v>0.88</v>
      </c>
      <c r="L7" s="27">
        <f t="shared" si="5"/>
        <v>0.8</v>
      </c>
      <c r="M7" s="28"/>
      <c r="N7" s="28"/>
      <c r="O7" s="28"/>
      <c r="P7" s="28"/>
      <c r="Q7" s="28"/>
      <c r="R7" s="28">
        <f t="shared" si="2"/>
        <v>30</v>
      </c>
      <c r="S7" s="28">
        <f t="shared" si="3"/>
        <v>15.04</v>
      </c>
      <c r="T7" s="29">
        <f t="shared" si="4"/>
        <v>45.04</v>
      </c>
      <c r="U7" s="30" t="s">
        <v>34</v>
      </c>
    </row>
    <row r="8" s="1" customFormat="1" ht="20" customHeight="1" spans="1:21">
      <c r="A8" s="31"/>
      <c r="B8" s="32"/>
      <c r="C8" s="33"/>
      <c r="D8" s="34"/>
      <c r="E8" s="35"/>
      <c r="F8" s="35"/>
      <c r="G8" s="26">
        <v>177</v>
      </c>
      <c r="H8" s="27">
        <f t="shared" si="0"/>
        <v>28.32</v>
      </c>
      <c r="I8" s="27">
        <f t="shared" si="1"/>
        <v>14.16</v>
      </c>
      <c r="J8" s="27">
        <v>0.88</v>
      </c>
      <c r="K8" s="27">
        <v>0.88</v>
      </c>
      <c r="L8" s="27">
        <f t="shared" si="5"/>
        <v>0.8</v>
      </c>
      <c r="M8" s="28"/>
      <c r="N8" s="28"/>
      <c r="O8" s="28"/>
      <c r="P8" s="28"/>
      <c r="Q8" s="28"/>
      <c r="R8" s="28">
        <f t="shared" si="2"/>
        <v>30</v>
      </c>
      <c r="S8" s="28">
        <f t="shared" si="3"/>
        <v>15.04</v>
      </c>
      <c r="T8" s="29">
        <f t="shared" si="4"/>
        <v>45.04</v>
      </c>
      <c r="U8" s="30" t="s">
        <v>35</v>
      </c>
    </row>
    <row r="9" s="1" customFormat="1" ht="20" customHeight="1" spans="1:21">
      <c r="A9" s="31"/>
      <c r="B9" s="32"/>
      <c r="C9" s="33"/>
      <c r="D9" s="34"/>
      <c r="E9" s="35"/>
      <c r="F9" s="35"/>
      <c r="G9" s="26">
        <v>177</v>
      </c>
      <c r="H9" s="27">
        <f t="shared" si="0"/>
        <v>28.32</v>
      </c>
      <c r="I9" s="27">
        <f t="shared" si="1"/>
        <v>14.16</v>
      </c>
      <c r="J9" s="27">
        <v>0.88</v>
      </c>
      <c r="K9" s="27">
        <v>0.88</v>
      </c>
      <c r="L9" s="27">
        <f t="shared" si="5"/>
        <v>0.8</v>
      </c>
      <c r="M9" s="28"/>
      <c r="N9" s="28"/>
      <c r="O9" s="28"/>
      <c r="P9" s="28"/>
      <c r="Q9" s="28"/>
      <c r="R9" s="28">
        <f t="shared" si="2"/>
        <v>30</v>
      </c>
      <c r="S9" s="28">
        <f t="shared" si="3"/>
        <v>15.04</v>
      </c>
      <c r="T9" s="29">
        <f t="shared" si="4"/>
        <v>45.04</v>
      </c>
      <c r="U9" s="30" t="s">
        <v>36</v>
      </c>
    </row>
    <row r="10" s="1" customFormat="1" ht="20" customHeight="1" spans="1:21">
      <c r="A10" s="31"/>
      <c r="B10" s="32"/>
      <c r="C10" s="33"/>
      <c r="D10" s="34"/>
      <c r="E10" s="35"/>
      <c r="F10" s="35"/>
      <c r="G10" s="26">
        <v>177</v>
      </c>
      <c r="H10" s="27">
        <f t="shared" si="0"/>
        <v>28.32</v>
      </c>
      <c r="I10" s="27">
        <f t="shared" si="1"/>
        <v>14.16</v>
      </c>
      <c r="J10" s="27">
        <v>0.88</v>
      </c>
      <c r="K10" s="27">
        <v>0.88</v>
      </c>
      <c r="L10" s="27">
        <f t="shared" si="5"/>
        <v>0.8</v>
      </c>
      <c r="M10" s="28"/>
      <c r="N10" s="28"/>
      <c r="O10" s="28"/>
      <c r="P10" s="28"/>
      <c r="Q10" s="28"/>
      <c r="R10" s="28">
        <f t="shared" si="2"/>
        <v>30</v>
      </c>
      <c r="S10" s="28">
        <f t="shared" si="3"/>
        <v>15.04</v>
      </c>
      <c r="T10" s="29">
        <f t="shared" si="4"/>
        <v>45.04</v>
      </c>
      <c r="U10" s="30" t="s">
        <v>37</v>
      </c>
    </row>
    <row r="11" s="1" customFormat="1" ht="20" customHeight="1" spans="1:21">
      <c r="A11" s="31"/>
      <c r="B11" s="32"/>
      <c r="C11" s="33"/>
      <c r="D11" s="34"/>
      <c r="E11" s="35"/>
      <c r="F11" s="35"/>
      <c r="G11" s="26">
        <v>177</v>
      </c>
      <c r="H11" s="27">
        <f t="shared" si="0"/>
        <v>28.32</v>
      </c>
      <c r="I11" s="27">
        <f t="shared" si="1"/>
        <v>14.16</v>
      </c>
      <c r="J11" s="27">
        <v>0.88</v>
      </c>
      <c r="K11" s="27">
        <v>0.88</v>
      </c>
      <c r="L11" s="27">
        <f t="shared" si="5"/>
        <v>0.8</v>
      </c>
      <c r="M11" s="28"/>
      <c r="N11" s="28"/>
      <c r="O11" s="28"/>
      <c r="P11" s="28"/>
      <c r="Q11" s="28"/>
      <c r="R11" s="28">
        <f t="shared" si="2"/>
        <v>30</v>
      </c>
      <c r="S11" s="28">
        <f t="shared" si="3"/>
        <v>15.04</v>
      </c>
      <c r="T11" s="29">
        <f t="shared" si="4"/>
        <v>45.04</v>
      </c>
      <c r="U11" s="30" t="s">
        <v>38</v>
      </c>
    </row>
    <row r="12" s="1" customFormat="1" ht="20" customHeight="1" spans="1:21">
      <c r="A12" s="31"/>
      <c r="B12" s="32"/>
      <c r="C12" s="33"/>
      <c r="D12" s="34"/>
      <c r="E12" s="35"/>
      <c r="F12" s="35"/>
      <c r="G12" s="26">
        <v>177</v>
      </c>
      <c r="H12" s="27">
        <f t="shared" si="0"/>
        <v>28.32</v>
      </c>
      <c r="I12" s="27">
        <f t="shared" si="1"/>
        <v>14.16</v>
      </c>
      <c r="J12" s="27">
        <v>0.88</v>
      </c>
      <c r="K12" s="27">
        <v>0.88</v>
      </c>
      <c r="L12" s="27">
        <f t="shared" si="5"/>
        <v>0.8</v>
      </c>
      <c r="M12" s="28"/>
      <c r="N12" s="28"/>
      <c r="O12" s="28"/>
      <c r="P12" s="28"/>
      <c r="Q12" s="28"/>
      <c r="R12" s="28">
        <f t="shared" si="2"/>
        <v>30</v>
      </c>
      <c r="S12" s="28">
        <f t="shared" si="3"/>
        <v>15.04</v>
      </c>
      <c r="T12" s="29">
        <f t="shared" si="4"/>
        <v>45.04</v>
      </c>
      <c r="U12" s="30" t="s">
        <v>39</v>
      </c>
    </row>
    <row r="13" s="2" customFormat="1" ht="20" customHeight="1" spans="1:21">
      <c r="A13" s="36"/>
      <c r="B13" s="37"/>
      <c r="C13" s="38"/>
      <c r="D13" s="39"/>
      <c r="E13" s="40"/>
      <c r="F13" s="41" t="s">
        <v>40</v>
      </c>
      <c r="G13" s="42">
        <f>SUM(G4:G12)</f>
        <v>6662</v>
      </c>
      <c r="H13" s="42">
        <f t="shared" ref="H13:T13" si="6">SUM(H4:H12)</f>
        <v>1065.92</v>
      </c>
      <c r="I13" s="42">
        <f t="shared" si="6"/>
        <v>532.96</v>
      </c>
      <c r="J13" s="42">
        <f t="shared" si="6"/>
        <v>33.27</v>
      </c>
      <c r="K13" s="42">
        <f t="shared" si="6"/>
        <v>33.27</v>
      </c>
      <c r="L13" s="42">
        <f t="shared" si="6"/>
        <v>29.56</v>
      </c>
      <c r="M13" s="42">
        <f t="shared" si="6"/>
        <v>5246</v>
      </c>
      <c r="N13" s="42">
        <f t="shared" si="6"/>
        <v>393.45</v>
      </c>
      <c r="O13" s="42">
        <f t="shared" si="6"/>
        <v>104.92</v>
      </c>
      <c r="P13" s="42">
        <f t="shared" si="6"/>
        <v>10</v>
      </c>
      <c r="Q13" s="42">
        <f t="shared" si="6"/>
        <v>10</v>
      </c>
      <c r="R13" s="42">
        <f t="shared" si="6"/>
        <v>1532.2</v>
      </c>
      <c r="S13" s="42">
        <f t="shared" si="6"/>
        <v>681.15</v>
      </c>
      <c r="T13" s="42">
        <f t="shared" si="6"/>
        <v>2213.35</v>
      </c>
      <c r="U13" s="43"/>
    </row>
    <row r="14" s="1" customFormat="1" ht="20" customHeight="1" spans="1:21">
      <c r="A14" s="21">
        <v>2</v>
      </c>
      <c r="B14" s="56" t="s">
        <v>41</v>
      </c>
      <c r="C14" s="23" t="s">
        <v>42</v>
      </c>
      <c r="D14" s="24" t="s">
        <v>43</v>
      </c>
      <c r="E14" s="25" t="s">
        <v>44</v>
      </c>
      <c r="F14" s="25" t="s">
        <v>45</v>
      </c>
      <c r="G14" s="26">
        <v>5246</v>
      </c>
      <c r="H14" s="27">
        <f>ROUND(G14*0.16,2)</f>
        <v>839.36</v>
      </c>
      <c r="I14" s="27">
        <f>ROUND(G14*0.08,2)</f>
        <v>419.68</v>
      </c>
      <c r="J14" s="27">
        <f>ROUND(G14*0.005,2)</f>
        <v>26.23</v>
      </c>
      <c r="K14" s="27">
        <f>ROUND(G14*0.005,2)</f>
        <v>26.23</v>
      </c>
      <c r="L14" s="27">
        <f>ROUND(G14*0.0045,2)</f>
        <v>23.61</v>
      </c>
      <c r="M14" s="26">
        <v>5246</v>
      </c>
      <c r="N14" s="28">
        <f>ROUND(M14*0.075,2)</f>
        <v>393.45</v>
      </c>
      <c r="O14" s="28">
        <f>ROUND(M14*0.02,2)</f>
        <v>104.92</v>
      </c>
      <c r="P14" s="28">
        <v>10</v>
      </c>
      <c r="Q14" s="28">
        <v>10</v>
      </c>
      <c r="R14" s="28">
        <f>H14+J14+L14+N14+P14</f>
        <v>1292.65</v>
      </c>
      <c r="S14" s="28">
        <f>I14+K14+O14+Q14</f>
        <v>560.83</v>
      </c>
      <c r="T14" s="29">
        <f>R14+S14</f>
        <v>1853.48</v>
      </c>
      <c r="U14" s="30" t="s">
        <v>31</v>
      </c>
    </row>
    <row r="15" s="1" customFormat="1" ht="20" customHeight="1" spans="1:21">
      <c r="A15" s="31"/>
      <c r="B15" s="32"/>
      <c r="C15" s="33"/>
      <c r="D15" s="34"/>
      <c r="E15" s="35"/>
      <c r="F15" s="35"/>
      <c r="G15" s="26">
        <v>177</v>
      </c>
      <c r="H15" s="27">
        <f>ROUND(G15*0.16,2)</f>
        <v>28.32</v>
      </c>
      <c r="I15" s="27">
        <f>ROUND(G15*0.08,2)</f>
        <v>14.16</v>
      </c>
      <c r="J15" s="27">
        <v>0.88</v>
      </c>
      <c r="K15" s="27">
        <v>0.88</v>
      </c>
      <c r="L15" s="27">
        <f>ROUND(G15*0.0045,2)</f>
        <v>0.8</v>
      </c>
      <c r="M15" s="28"/>
      <c r="N15" s="28"/>
      <c r="O15" s="28"/>
      <c r="P15" s="28"/>
      <c r="Q15" s="28"/>
      <c r="R15" s="28">
        <f>H15+J15+L15+N15+P15</f>
        <v>30</v>
      </c>
      <c r="S15" s="28">
        <f>I15+K15+O15+Q15</f>
        <v>15.04</v>
      </c>
      <c r="T15" s="29">
        <f>R15+S15</f>
        <v>45.04</v>
      </c>
      <c r="U15" s="30" t="s">
        <v>38</v>
      </c>
    </row>
    <row r="16" s="1" customFormat="1" ht="20" customHeight="1" spans="1:21">
      <c r="A16" s="31"/>
      <c r="B16" s="32"/>
      <c r="C16" s="33"/>
      <c r="D16" s="34"/>
      <c r="E16" s="35"/>
      <c r="F16" s="35"/>
      <c r="G16" s="26">
        <v>177</v>
      </c>
      <c r="H16" s="27">
        <f>ROUND(G16*0.16,2)</f>
        <v>28.32</v>
      </c>
      <c r="I16" s="27">
        <f>ROUND(G16*0.08,2)</f>
        <v>14.16</v>
      </c>
      <c r="J16" s="27">
        <v>0.88</v>
      </c>
      <c r="K16" s="27">
        <v>0.88</v>
      </c>
      <c r="L16" s="27">
        <f>ROUND(G16*0.0045,2)</f>
        <v>0.8</v>
      </c>
      <c r="M16" s="28"/>
      <c r="N16" s="28"/>
      <c r="O16" s="28"/>
      <c r="P16" s="28"/>
      <c r="Q16" s="28"/>
      <c r="R16" s="28">
        <f>H16+J16+L16+N16+P16</f>
        <v>30</v>
      </c>
      <c r="S16" s="28">
        <f>I16+K16+O16+Q16</f>
        <v>15.04</v>
      </c>
      <c r="T16" s="29">
        <f>R16+S16</f>
        <v>45.04</v>
      </c>
      <c r="U16" s="30" t="s">
        <v>39</v>
      </c>
    </row>
    <row r="17" s="2" customFormat="1" ht="20" customHeight="1" spans="1:21">
      <c r="A17" s="36"/>
      <c r="B17" s="37"/>
      <c r="C17" s="38"/>
      <c r="D17" s="39"/>
      <c r="E17" s="40"/>
      <c r="F17" s="41" t="s">
        <v>40</v>
      </c>
      <c r="G17" s="42">
        <f>SUM(G14:G16)</f>
        <v>5600</v>
      </c>
      <c r="H17" s="42">
        <f t="shared" ref="H17:T17" si="7">SUM(H14:H16)</f>
        <v>896</v>
      </c>
      <c r="I17" s="42">
        <f t="shared" si="7"/>
        <v>448</v>
      </c>
      <c r="J17" s="42">
        <f t="shared" si="7"/>
        <v>27.99</v>
      </c>
      <c r="K17" s="42">
        <f t="shared" si="7"/>
        <v>27.99</v>
      </c>
      <c r="L17" s="42">
        <f t="shared" si="7"/>
        <v>25.21</v>
      </c>
      <c r="M17" s="42">
        <f t="shared" si="7"/>
        <v>5246</v>
      </c>
      <c r="N17" s="42">
        <f t="shared" si="7"/>
        <v>393.45</v>
      </c>
      <c r="O17" s="42">
        <f t="shared" si="7"/>
        <v>104.92</v>
      </c>
      <c r="P17" s="42">
        <f t="shared" si="7"/>
        <v>10</v>
      </c>
      <c r="Q17" s="42">
        <f t="shared" si="7"/>
        <v>10</v>
      </c>
      <c r="R17" s="42">
        <f t="shared" si="7"/>
        <v>1352.65</v>
      </c>
      <c r="S17" s="42">
        <f t="shared" si="7"/>
        <v>590.91</v>
      </c>
      <c r="T17" s="42">
        <f t="shared" si="7"/>
        <v>1943.56</v>
      </c>
      <c r="U17" s="43"/>
    </row>
    <row r="18" s="1" customFormat="1" ht="20" customHeight="1" spans="1:21">
      <c r="A18" s="21">
        <v>3</v>
      </c>
      <c r="B18" s="22">
        <v>65105219961</v>
      </c>
      <c r="C18" s="23" t="s">
        <v>46</v>
      </c>
      <c r="D18" s="24" t="s">
        <v>47</v>
      </c>
      <c r="E18" s="25" t="s">
        <v>29</v>
      </c>
      <c r="F18" s="25" t="s">
        <v>30</v>
      </c>
      <c r="G18" s="26">
        <v>5246</v>
      </c>
      <c r="H18" s="27">
        <f t="shared" ref="H18:H23" si="8">ROUND(G18*0.16,2)</f>
        <v>839.36</v>
      </c>
      <c r="I18" s="27">
        <f t="shared" ref="I18:I23" si="9">ROUND(G18*0.08,2)</f>
        <v>419.68</v>
      </c>
      <c r="J18" s="27">
        <f>ROUND(G18*0.005,2)</f>
        <v>26.23</v>
      </c>
      <c r="K18" s="27">
        <f>ROUND(G18*0.005,2)</f>
        <v>26.23</v>
      </c>
      <c r="L18" s="27">
        <f t="shared" ref="L18:L23" si="10">ROUND(G18*0.0045,2)</f>
        <v>23.61</v>
      </c>
      <c r="M18" s="26">
        <v>5246</v>
      </c>
      <c r="N18" s="28">
        <f>ROUND(M18*0.075,2)</f>
        <v>393.45</v>
      </c>
      <c r="O18" s="28">
        <f>ROUND(M18*0.02,2)</f>
        <v>104.92</v>
      </c>
      <c r="P18" s="28">
        <v>10</v>
      </c>
      <c r="Q18" s="28">
        <v>10</v>
      </c>
      <c r="R18" s="28">
        <f t="shared" ref="R18:R23" si="11">H18+J18+L18+N18+P18</f>
        <v>1292.65</v>
      </c>
      <c r="S18" s="28">
        <f t="shared" ref="S18:S23" si="12">I18+K18+O18+Q18</f>
        <v>560.83</v>
      </c>
      <c r="T18" s="29">
        <f t="shared" ref="T18:T23" si="13">R18+S18</f>
        <v>1853.48</v>
      </c>
      <c r="U18" s="30" t="s">
        <v>31</v>
      </c>
    </row>
    <row r="19" s="1" customFormat="1" ht="20" customHeight="1" spans="1:21">
      <c r="A19" s="31"/>
      <c r="B19" s="32"/>
      <c r="C19" s="33"/>
      <c r="D19" s="34"/>
      <c r="E19" s="35"/>
      <c r="F19" s="35"/>
      <c r="G19" s="26">
        <v>177</v>
      </c>
      <c r="H19" s="27">
        <f t="shared" si="8"/>
        <v>28.32</v>
      </c>
      <c r="I19" s="27">
        <f t="shared" si="9"/>
        <v>14.16</v>
      </c>
      <c r="J19" s="27">
        <v>0.88</v>
      </c>
      <c r="K19" s="27">
        <v>0.88</v>
      </c>
      <c r="L19" s="27">
        <f t="shared" si="10"/>
        <v>0.8</v>
      </c>
      <c r="M19" s="28"/>
      <c r="N19" s="28"/>
      <c r="O19" s="28"/>
      <c r="P19" s="28"/>
      <c r="Q19" s="28"/>
      <c r="R19" s="28">
        <f t="shared" si="11"/>
        <v>30</v>
      </c>
      <c r="S19" s="28">
        <f t="shared" si="12"/>
        <v>15.04</v>
      </c>
      <c r="T19" s="29">
        <f t="shared" si="13"/>
        <v>45.04</v>
      </c>
      <c r="U19" s="30" t="s">
        <v>35</v>
      </c>
    </row>
    <row r="20" s="1" customFormat="1" ht="20" customHeight="1" spans="1:21">
      <c r="A20" s="31"/>
      <c r="B20" s="32"/>
      <c r="C20" s="33"/>
      <c r="D20" s="34"/>
      <c r="E20" s="35"/>
      <c r="F20" s="35"/>
      <c r="G20" s="26">
        <v>177</v>
      </c>
      <c r="H20" s="27">
        <f t="shared" si="8"/>
        <v>28.32</v>
      </c>
      <c r="I20" s="27">
        <f t="shared" si="9"/>
        <v>14.16</v>
      </c>
      <c r="J20" s="27">
        <v>0.88</v>
      </c>
      <c r="K20" s="27">
        <v>0.88</v>
      </c>
      <c r="L20" s="27">
        <f t="shared" si="10"/>
        <v>0.8</v>
      </c>
      <c r="M20" s="28"/>
      <c r="N20" s="28"/>
      <c r="O20" s="28"/>
      <c r="P20" s="28"/>
      <c r="Q20" s="28"/>
      <c r="R20" s="28">
        <f t="shared" si="11"/>
        <v>30</v>
      </c>
      <c r="S20" s="28">
        <f t="shared" si="12"/>
        <v>15.04</v>
      </c>
      <c r="T20" s="29">
        <f t="shared" si="13"/>
        <v>45.04</v>
      </c>
      <c r="U20" s="30" t="s">
        <v>36</v>
      </c>
    </row>
    <row r="21" s="1" customFormat="1" ht="20" customHeight="1" spans="1:21">
      <c r="A21" s="31"/>
      <c r="B21" s="32"/>
      <c r="C21" s="33"/>
      <c r="D21" s="34"/>
      <c r="E21" s="35"/>
      <c r="F21" s="35"/>
      <c r="G21" s="26">
        <v>177</v>
      </c>
      <c r="H21" s="27">
        <f t="shared" si="8"/>
        <v>28.32</v>
      </c>
      <c r="I21" s="27">
        <f t="shared" si="9"/>
        <v>14.16</v>
      </c>
      <c r="J21" s="27">
        <v>0.88</v>
      </c>
      <c r="K21" s="27">
        <v>0.88</v>
      </c>
      <c r="L21" s="27">
        <f t="shared" si="10"/>
        <v>0.8</v>
      </c>
      <c r="M21" s="28"/>
      <c r="N21" s="28"/>
      <c r="O21" s="28"/>
      <c r="P21" s="28"/>
      <c r="Q21" s="28"/>
      <c r="R21" s="28">
        <f t="shared" si="11"/>
        <v>30</v>
      </c>
      <c r="S21" s="28">
        <f t="shared" si="12"/>
        <v>15.04</v>
      </c>
      <c r="T21" s="29">
        <f t="shared" si="13"/>
        <v>45.04</v>
      </c>
      <c r="U21" s="30" t="s">
        <v>37</v>
      </c>
    </row>
    <row r="22" s="1" customFormat="1" ht="20" customHeight="1" spans="1:21">
      <c r="A22" s="31"/>
      <c r="B22" s="32"/>
      <c r="C22" s="33"/>
      <c r="D22" s="34"/>
      <c r="E22" s="35"/>
      <c r="F22" s="35"/>
      <c r="G22" s="26">
        <v>177</v>
      </c>
      <c r="H22" s="27">
        <f t="shared" si="8"/>
        <v>28.32</v>
      </c>
      <c r="I22" s="27">
        <f t="shared" si="9"/>
        <v>14.16</v>
      </c>
      <c r="J22" s="27">
        <v>0.88</v>
      </c>
      <c r="K22" s="27">
        <v>0.88</v>
      </c>
      <c r="L22" s="27">
        <f t="shared" si="10"/>
        <v>0.8</v>
      </c>
      <c r="M22" s="28"/>
      <c r="N22" s="28"/>
      <c r="O22" s="28"/>
      <c r="P22" s="28"/>
      <c r="Q22" s="28"/>
      <c r="R22" s="28">
        <f t="shared" si="11"/>
        <v>30</v>
      </c>
      <c r="S22" s="28">
        <f t="shared" si="12"/>
        <v>15.04</v>
      </c>
      <c r="T22" s="29">
        <f t="shared" si="13"/>
        <v>45.04</v>
      </c>
      <c r="U22" s="30" t="s">
        <v>38</v>
      </c>
    </row>
    <row r="23" s="1" customFormat="1" ht="20" customHeight="1" spans="1:21">
      <c r="A23" s="31"/>
      <c r="B23" s="32"/>
      <c r="C23" s="33"/>
      <c r="D23" s="34"/>
      <c r="E23" s="35"/>
      <c r="F23" s="35"/>
      <c r="G23" s="26">
        <v>177</v>
      </c>
      <c r="H23" s="27">
        <f t="shared" si="8"/>
        <v>28.32</v>
      </c>
      <c r="I23" s="27">
        <f t="shared" si="9"/>
        <v>14.16</v>
      </c>
      <c r="J23" s="27">
        <v>0.88</v>
      </c>
      <c r="K23" s="27">
        <v>0.88</v>
      </c>
      <c r="L23" s="27">
        <f t="shared" si="10"/>
        <v>0.8</v>
      </c>
      <c r="M23" s="28"/>
      <c r="N23" s="28"/>
      <c r="O23" s="28"/>
      <c r="P23" s="28"/>
      <c r="Q23" s="28"/>
      <c r="R23" s="28">
        <f t="shared" si="11"/>
        <v>30</v>
      </c>
      <c r="S23" s="28">
        <f t="shared" si="12"/>
        <v>15.04</v>
      </c>
      <c r="T23" s="29">
        <f t="shared" si="13"/>
        <v>45.04</v>
      </c>
      <c r="U23" s="30" t="s">
        <v>39</v>
      </c>
    </row>
    <row r="24" s="2" customFormat="1" ht="20" customHeight="1" spans="1:21">
      <c r="A24" s="36"/>
      <c r="B24" s="37"/>
      <c r="C24" s="38"/>
      <c r="D24" s="39"/>
      <c r="E24" s="40"/>
      <c r="F24" s="41" t="s">
        <v>40</v>
      </c>
      <c r="G24" s="42">
        <f>SUM(G18:G23)</f>
        <v>6131</v>
      </c>
      <c r="H24" s="42">
        <f t="shared" ref="H24:T24" si="14">SUM(H18:H23)</f>
        <v>980.96</v>
      </c>
      <c r="I24" s="42">
        <f t="shared" si="14"/>
        <v>490.48</v>
      </c>
      <c r="J24" s="42">
        <f t="shared" si="14"/>
        <v>30.63</v>
      </c>
      <c r="K24" s="42">
        <f t="shared" si="14"/>
        <v>30.63</v>
      </c>
      <c r="L24" s="42">
        <f t="shared" si="14"/>
        <v>27.61</v>
      </c>
      <c r="M24" s="42">
        <f t="shared" si="14"/>
        <v>5246</v>
      </c>
      <c r="N24" s="42">
        <f t="shared" si="14"/>
        <v>393.45</v>
      </c>
      <c r="O24" s="42">
        <f t="shared" si="14"/>
        <v>104.92</v>
      </c>
      <c r="P24" s="42">
        <f t="shared" si="14"/>
        <v>10</v>
      </c>
      <c r="Q24" s="42">
        <f t="shared" si="14"/>
        <v>10</v>
      </c>
      <c r="R24" s="42">
        <f t="shared" si="14"/>
        <v>1442.65</v>
      </c>
      <c r="S24" s="42">
        <f t="shared" si="14"/>
        <v>636.03</v>
      </c>
      <c r="T24" s="42">
        <f t="shared" si="14"/>
        <v>2078.68</v>
      </c>
      <c r="U24" s="43"/>
    </row>
    <row r="25" s="1" customFormat="1" ht="20" customHeight="1" spans="1:21">
      <c r="A25" s="21">
        <v>4</v>
      </c>
      <c r="B25" s="22">
        <v>65103504806</v>
      </c>
      <c r="C25" s="23" t="s">
        <v>48</v>
      </c>
      <c r="D25" s="24" t="s">
        <v>49</v>
      </c>
      <c r="E25" s="25" t="s">
        <v>29</v>
      </c>
      <c r="F25" s="25" t="s">
        <v>30</v>
      </c>
      <c r="G25" s="26">
        <v>5246</v>
      </c>
      <c r="H25" s="27">
        <f t="shared" ref="H25:H30" si="15">ROUND(G25*0.16,2)</f>
        <v>839.36</v>
      </c>
      <c r="I25" s="27">
        <f t="shared" ref="I25:I30" si="16">ROUND(G25*0.08,2)</f>
        <v>419.68</v>
      </c>
      <c r="J25" s="27">
        <f>ROUND(G25*0.005,2)</f>
        <v>26.23</v>
      </c>
      <c r="K25" s="27">
        <f>ROUND(G25*0.005,2)</f>
        <v>26.23</v>
      </c>
      <c r="L25" s="27">
        <f t="shared" ref="L25:L30" si="17">ROUND(G25*0.0045,2)</f>
        <v>23.61</v>
      </c>
      <c r="M25" s="26">
        <v>5246</v>
      </c>
      <c r="N25" s="28">
        <f>ROUND(M25*0.075,2)</f>
        <v>393.45</v>
      </c>
      <c r="O25" s="28">
        <f>ROUND(M25*0.02,2)</f>
        <v>104.92</v>
      </c>
      <c r="P25" s="28">
        <v>10</v>
      </c>
      <c r="Q25" s="28">
        <v>10</v>
      </c>
      <c r="R25" s="28">
        <f t="shared" ref="R25:R30" si="18">H25+J25+L25+N25+P25</f>
        <v>1292.65</v>
      </c>
      <c r="S25" s="28">
        <f t="shared" ref="S25:S30" si="19">I25+K25+O25+Q25</f>
        <v>560.83</v>
      </c>
      <c r="T25" s="29">
        <f t="shared" ref="T25:T30" si="20">R25+S25</f>
        <v>1853.48</v>
      </c>
      <c r="U25" s="30" t="s">
        <v>31</v>
      </c>
    </row>
    <row r="26" s="1" customFormat="1" ht="20" customHeight="1" spans="1:21">
      <c r="A26" s="31"/>
      <c r="B26" s="32"/>
      <c r="C26" s="33"/>
      <c r="D26" s="34"/>
      <c r="E26" s="35"/>
      <c r="F26" s="35"/>
      <c r="G26" s="26">
        <v>177</v>
      </c>
      <c r="H26" s="27">
        <f t="shared" si="15"/>
        <v>28.32</v>
      </c>
      <c r="I26" s="27">
        <f t="shared" si="16"/>
        <v>14.16</v>
      </c>
      <c r="J26" s="27">
        <v>0.88</v>
      </c>
      <c r="K26" s="27">
        <v>0.88</v>
      </c>
      <c r="L26" s="27">
        <f t="shared" si="17"/>
        <v>0.8</v>
      </c>
      <c r="M26" s="28"/>
      <c r="N26" s="28"/>
      <c r="O26" s="28"/>
      <c r="P26" s="28"/>
      <c r="Q26" s="28"/>
      <c r="R26" s="28">
        <f t="shared" si="18"/>
        <v>30</v>
      </c>
      <c r="S26" s="28">
        <f t="shared" si="19"/>
        <v>15.04</v>
      </c>
      <c r="T26" s="29">
        <f t="shared" si="20"/>
        <v>45.04</v>
      </c>
      <c r="U26" s="30" t="s">
        <v>35</v>
      </c>
    </row>
    <row r="27" s="1" customFormat="1" ht="20" customHeight="1" spans="1:21">
      <c r="A27" s="31"/>
      <c r="B27" s="32"/>
      <c r="C27" s="33"/>
      <c r="D27" s="34"/>
      <c r="E27" s="35"/>
      <c r="F27" s="35"/>
      <c r="G27" s="26">
        <v>177</v>
      </c>
      <c r="H27" s="27">
        <f t="shared" si="15"/>
        <v>28.32</v>
      </c>
      <c r="I27" s="27">
        <f t="shared" si="16"/>
        <v>14.16</v>
      </c>
      <c r="J27" s="27">
        <v>0.88</v>
      </c>
      <c r="K27" s="27">
        <v>0.88</v>
      </c>
      <c r="L27" s="27">
        <f t="shared" si="17"/>
        <v>0.8</v>
      </c>
      <c r="M27" s="28"/>
      <c r="N27" s="28"/>
      <c r="O27" s="28"/>
      <c r="P27" s="28"/>
      <c r="Q27" s="28"/>
      <c r="R27" s="28">
        <f t="shared" si="18"/>
        <v>30</v>
      </c>
      <c r="S27" s="28">
        <f t="shared" si="19"/>
        <v>15.04</v>
      </c>
      <c r="T27" s="29">
        <f t="shared" si="20"/>
        <v>45.04</v>
      </c>
      <c r="U27" s="30" t="s">
        <v>36</v>
      </c>
    </row>
    <row r="28" s="1" customFormat="1" ht="20" customHeight="1" spans="1:21">
      <c r="A28" s="31"/>
      <c r="B28" s="32"/>
      <c r="C28" s="33"/>
      <c r="D28" s="34"/>
      <c r="E28" s="35"/>
      <c r="F28" s="35"/>
      <c r="G28" s="26">
        <v>177</v>
      </c>
      <c r="H28" s="27">
        <f t="shared" si="15"/>
        <v>28.32</v>
      </c>
      <c r="I28" s="27">
        <f t="shared" si="16"/>
        <v>14.16</v>
      </c>
      <c r="J28" s="27">
        <v>0.88</v>
      </c>
      <c r="K28" s="27">
        <v>0.88</v>
      </c>
      <c r="L28" s="27">
        <f t="shared" si="17"/>
        <v>0.8</v>
      </c>
      <c r="M28" s="28"/>
      <c r="N28" s="28"/>
      <c r="O28" s="28"/>
      <c r="P28" s="28"/>
      <c r="Q28" s="28"/>
      <c r="R28" s="28">
        <f t="shared" si="18"/>
        <v>30</v>
      </c>
      <c r="S28" s="28">
        <f t="shared" si="19"/>
        <v>15.04</v>
      </c>
      <c r="T28" s="29">
        <f t="shared" si="20"/>
        <v>45.04</v>
      </c>
      <c r="U28" s="30" t="s">
        <v>37</v>
      </c>
    </row>
    <row r="29" s="1" customFormat="1" ht="20" customHeight="1" spans="1:21">
      <c r="A29" s="31"/>
      <c r="B29" s="32"/>
      <c r="C29" s="33"/>
      <c r="D29" s="34"/>
      <c r="E29" s="35"/>
      <c r="F29" s="35"/>
      <c r="G29" s="26">
        <v>177</v>
      </c>
      <c r="H29" s="27">
        <f t="shared" si="15"/>
        <v>28.32</v>
      </c>
      <c r="I29" s="27">
        <f t="shared" si="16"/>
        <v>14.16</v>
      </c>
      <c r="J29" s="27">
        <v>0.88</v>
      </c>
      <c r="K29" s="27">
        <v>0.88</v>
      </c>
      <c r="L29" s="27">
        <f t="shared" si="17"/>
        <v>0.8</v>
      </c>
      <c r="M29" s="28"/>
      <c r="N29" s="28"/>
      <c r="O29" s="28"/>
      <c r="P29" s="28"/>
      <c r="Q29" s="28"/>
      <c r="R29" s="28">
        <f t="shared" si="18"/>
        <v>30</v>
      </c>
      <c r="S29" s="28">
        <f t="shared" si="19"/>
        <v>15.04</v>
      </c>
      <c r="T29" s="29">
        <f t="shared" si="20"/>
        <v>45.04</v>
      </c>
      <c r="U29" s="30" t="s">
        <v>38</v>
      </c>
    </row>
    <row r="30" s="1" customFormat="1" ht="20" customHeight="1" spans="1:21">
      <c r="A30" s="31"/>
      <c r="B30" s="32"/>
      <c r="C30" s="33"/>
      <c r="D30" s="34"/>
      <c r="E30" s="35"/>
      <c r="F30" s="35"/>
      <c r="G30" s="26">
        <v>177</v>
      </c>
      <c r="H30" s="27">
        <f t="shared" si="15"/>
        <v>28.32</v>
      </c>
      <c r="I30" s="27">
        <f t="shared" si="16"/>
        <v>14.16</v>
      </c>
      <c r="J30" s="27">
        <v>0.88</v>
      </c>
      <c r="K30" s="27">
        <v>0.88</v>
      </c>
      <c r="L30" s="27">
        <f t="shared" si="17"/>
        <v>0.8</v>
      </c>
      <c r="M30" s="28"/>
      <c r="N30" s="28"/>
      <c r="O30" s="28"/>
      <c r="P30" s="28"/>
      <c r="Q30" s="28"/>
      <c r="R30" s="28">
        <f t="shared" si="18"/>
        <v>30</v>
      </c>
      <c r="S30" s="28">
        <f t="shared" si="19"/>
        <v>15.04</v>
      </c>
      <c r="T30" s="29">
        <f t="shared" si="20"/>
        <v>45.04</v>
      </c>
      <c r="U30" s="30" t="s">
        <v>39</v>
      </c>
    </row>
    <row r="31" s="2" customFormat="1" ht="20" customHeight="1" spans="1:21">
      <c r="A31" s="36"/>
      <c r="B31" s="37"/>
      <c r="C31" s="38"/>
      <c r="D31" s="39"/>
      <c r="E31" s="40"/>
      <c r="F31" s="41" t="s">
        <v>40</v>
      </c>
      <c r="G31" s="42">
        <f>SUM(G25:G30)</f>
        <v>6131</v>
      </c>
      <c r="H31" s="42">
        <f t="shared" ref="H31:T31" si="21">SUM(H25:H30)</f>
        <v>980.96</v>
      </c>
      <c r="I31" s="42">
        <f t="shared" si="21"/>
        <v>490.48</v>
      </c>
      <c r="J31" s="42">
        <f t="shared" si="21"/>
        <v>30.63</v>
      </c>
      <c r="K31" s="42">
        <f t="shared" si="21"/>
        <v>30.63</v>
      </c>
      <c r="L31" s="42">
        <f t="shared" si="21"/>
        <v>27.61</v>
      </c>
      <c r="M31" s="42">
        <f t="shared" si="21"/>
        <v>5246</v>
      </c>
      <c r="N31" s="42">
        <f t="shared" si="21"/>
        <v>393.45</v>
      </c>
      <c r="O31" s="42">
        <f t="shared" si="21"/>
        <v>104.92</v>
      </c>
      <c r="P31" s="42">
        <f t="shared" si="21"/>
        <v>10</v>
      </c>
      <c r="Q31" s="42">
        <f t="shared" si="21"/>
        <v>10</v>
      </c>
      <c r="R31" s="42">
        <f t="shared" si="21"/>
        <v>1442.65</v>
      </c>
      <c r="S31" s="42">
        <f t="shared" si="21"/>
        <v>636.03</v>
      </c>
      <c r="T31" s="42">
        <f t="shared" si="21"/>
        <v>2078.68</v>
      </c>
      <c r="U31" s="43"/>
    </row>
    <row r="32" s="1" customFormat="1" ht="20" customHeight="1" spans="1:21">
      <c r="A32" s="44"/>
      <c r="B32" s="45" t="s">
        <v>50</v>
      </c>
      <c r="C32" s="46"/>
      <c r="D32" s="47"/>
      <c r="E32" s="48"/>
      <c r="F32" s="49"/>
      <c r="G32" s="50">
        <f>G13+G17+G24+G31</f>
        <v>24524</v>
      </c>
      <c r="H32" s="50">
        <f t="shared" ref="H32:T32" si="22">H13+H17+H24+H31</f>
        <v>3923.84</v>
      </c>
      <c r="I32" s="50">
        <f t="shared" si="22"/>
        <v>1961.92</v>
      </c>
      <c r="J32" s="50">
        <f t="shared" si="22"/>
        <v>122.52</v>
      </c>
      <c r="K32" s="50">
        <f t="shared" si="22"/>
        <v>122.52</v>
      </c>
      <c r="L32" s="50">
        <f t="shared" si="22"/>
        <v>109.99</v>
      </c>
      <c r="M32" s="50">
        <f t="shared" si="22"/>
        <v>20984</v>
      </c>
      <c r="N32" s="50">
        <f t="shared" si="22"/>
        <v>1573.8</v>
      </c>
      <c r="O32" s="50">
        <f t="shared" si="22"/>
        <v>419.68</v>
      </c>
      <c r="P32" s="50">
        <f t="shared" si="22"/>
        <v>40</v>
      </c>
      <c r="Q32" s="50">
        <f t="shared" si="22"/>
        <v>40</v>
      </c>
      <c r="R32" s="50">
        <f t="shared" si="22"/>
        <v>5770.15</v>
      </c>
      <c r="S32" s="50">
        <f t="shared" si="22"/>
        <v>2544.12</v>
      </c>
      <c r="T32" s="51">
        <f t="shared" si="22"/>
        <v>8314.27</v>
      </c>
      <c r="U32" s="52"/>
    </row>
    <row r="33" s="1" customFormat="1" ht="27" customHeight="1" spans="2:20">
      <c r="B33" s="53"/>
      <c r="C33" s="3"/>
      <c r="D33" s="54" t="s">
        <v>51</v>
      </c>
      <c r="T33" s="55"/>
    </row>
    <row r="34" s="1" customFormat="1" spans="2:20">
      <c r="B34" s="3"/>
      <c r="C34" s="3"/>
      <c r="T34" s="4"/>
    </row>
    <row r="35" s="1" customFormat="1" spans="2:20">
      <c r="B35" s="3"/>
      <c r="C35" s="3"/>
      <c r="T35" s="4"/>
    </row>
    <row r="36" s="1" customFormat="1" spans="2:20">
      <c r="B36" s="3"/>
      <c r="C36" s="3"/>
      <c r="T36" s="4"/>
    </row>
    <row r="37" s="1" customFormat="1" spans="2:20">
      <c r="B37" s="3"/>
      <c r="C37" s="3"/>
      <c r="T37" s="4"/>
    </row>
    <row r="38" s="1" customFormat="1" spans="2:20">
      <c r="B38" s="3"/>
      <c r="C38" s="3"/>
      <c r="T38" s="4"/>
    </row>
    <row r="39" s="1" customFormat="1" spans="2:20">
      <c r="B39" s="3"/>
      <c r="C39" s="3"/>
      <c r="T39" s="4"/>
    </row>
    <row r="40" s="1" customFormat="1" spans="2:20">
      <c r="B40" s="3"/>
      <c r="C40" s="3"/>
      <c r="T40" s="4"/>
    </row>
    <row r="41" s="1" customFormat="1" spans="2:20">
      <c r="B41" s="3"/>
      <c r="C41" s="3"/>
      <c r="T41" s="4"/>
    </row>
    <row r="42" s="1" customFormat="1" spans="2:20">
      <c r="B42" s="3"/>
      <c r="C42" s="3"/>
      <c r="T42" s="4"/>
    </row>
    <row r="43" s="1" customFormat="1" spans="2:20">
      <c r="B43" s="3"/>
      <c r="C43" s="3"/>
      <c r="T43" s="4"/>
    </row>
    <row r="44" s="1" customFormat="1" spans="2:20">
      <c r="B44" s="3"/>
      <c r="C44" s="3"/>
      <c r="T44" s="4"/>
    </row>
    <row r="45" s="1" customFormat="1" spans="2:20">
      <c r="B45" s="3"/>
      <c r="C45" s="3"/>
      <c r="T45" s="4"/>
    </row>
    <row r="46" s="1" customFormat="1" spans="2:20">
      <c r="B46" s="3"/>
      <c r="C46" s="3"/>
      <c r="T46" s="4"/>
    </row>
    <row r="47" s="1" customFormat="1" spans="2:20">
      <c r="B47" s="3"/>
      <c r="C47" s="3"/>
      <c r="T47" s="4"/>
    </row>
    <row r="48" s="1" customFormat="1" spans="2:20">
      <c r="B48" s="3"/>
      <c r="C48" s="3"/>
      <c r="T48" s="4"/>
    </row>
    <row r="49" s="1" customFormat="1" spans="2:20">
      <c r="B49" s="3"/>
      <c r="C49" s="3"/>
      <c r="T49" s="4"/>
    </row>
    <row r="50" s="1" customFormat="1" spans="2:20">
      <c r="B50" s="3"/>
      <c r="C50" s="3"/>
      <c r="T50" s="4"/>
    </row>
    <row r="51" s="1" customFormat="1" spans="2:20">
      <c r="B51" s="3"/>
      <c r="C51" s="3"/>
      <c r="T51" s="4"/>
    </row>
    <row r="52" s="1" customFormat="1" spans="2:20">
      <c r="B52" s="3"/>
      <c r="C52" s="3"/>
      <c r="T52" s="4"/>
    </row>
    <row r="53" s="1" customFormat="1" spans="2:20">
      <c r="B53" s="3"/>
      <c r="C53" s="3"/>
      <c r="T53" s="4"/>
    </row>
    <row r="54" s="1" customFormat="1" spans="2:20">
      <c r="B54" s="3"/>
      <c r="C54" s="3"/>
      <c r="T54" s="4"/>
    </row>
    <row r="55" s="1" customFormat="1" spans="2:20">
      <c r="B55" s="3"/>
      <c r="C55" s="3"/>
      <c r="T55" s="4"/>
    </row>
    <row r="56" s="1" customFormat="1" spans="2:20">
      <c r="B56" s="3"/>
      <c r="C56" s="3"/>
      <c r="T56" s="4"/>
    </row>
    <row r="57" s="1" customFormat="1" spans="2:20">
      <c r="B57" s="3"/>
      <c r="C57" s="3"/>
      <c r="T57" s="4"/>
    </row>
    <row r="58" s="1" customFormat="1" spans="2:20">
      <c r="B58" s="3"/>
      <c r="C58" s="3"/>
      <c r="T58" s="4"/>
    </row>
    <row r="59" s="1" customFormat="1" spans="2:20">
      <c r="B59" s="3"/>
      <c r="C59" s="3"/>
      <c r="T59" s="4"/>
    </row>
    <row r="60" s="1" customFormat="1" spans="2:20">
      <c r="B60" s="3"/>
      <c r="C60" s="3"/>
      <c r="T60" s="4"/>
    </row>
    <row r="61" s="1" customFormat="1" spans="2:20">
      <c r="B61" s="3"/>
      <c r="C61" s="3"/>
      <c r="T61" s="4"/>
    </row>
    <row r="62" s="1" customFormat="1" spans="2:20">
      <c r="B62" s="3"/>
      <c r="C62" s="3"/>
      <c r="T62" s="4"/>
    </row>
    <row r="63" s="1" customFormat="1" spans="2:20">
      <c r="B63" s="3"/>
      <c r="C63" s="3"/>
      <c r="T63" s="4"/>
    </row>
  </sheetData>
  <mergeCells count="39">
    <mergeCell ref="A1:T1"/>
    <mergeCell ref="H2:I2"/>
    <mergeCell ref="J2:K2"/>
    <mergeCell ref="N2:O2"/>
    <mergeCell ref="P2:Q2"/>
    <mergeCell ref="R2:T2"/>
    <mergeCell ref="A2:A3"/>
    <mergeCell ref="A4:A13"/>
    <mergeCell ref="A14:A17"/>
    <mergeCell ref="A18:A24"/>
    <mergeCell ref="A25:A31"/>
    <mergeCell ref="B2:B3"/>
    <mergeCell ref="B4:B13"/>
    <mergeCell ref="B14:B17"/>
    <mergeCell ref="B18:B24"/>
    <mergeCell ref="B25:B31"/>
    <mergeCell ref="C2:C3"/>
    <mergeCell ref="C4:C13"/>
    <mergeCell ref="C14:C17"/>
    <mergeCell ref="C18:C24"/>
    <mergeCell ref="C25:C31"/>
    <mergeCell ref="D2:D3"/>
    <mergeCell ref="D4:D13"/>
    <mergeCell ref="D14:D17"/>
    <mergeCell ref="D18:D24"/>
    <mergeCell ref="D25:D31"/>
    <mergeCell ref="E2:E3"/>
    <mergeCell ref="E4:E13"/>
    <mergeCell ref="E14:E17"/>
    <mergeCell ref="E18:E24"/>
    <mergeCell ref="E25:E31"/>
    <mergeCell ref="F2:F3"/>
    <mergeCell ref="F4:F12"/>
    <mergeCell ref="F14:F16"/>
    <mergeCell ref="F18:F23"/>
    <mergeCell ref="F25:F30"/>
    <mergeCell ref="G2:G3"/>
    <mergeCell ref="M2:M3"/>
    <mergeCell ref="U2:U3"/>
  </mergeCells>
  <pageMargins left="0.75" right="0.196527777777778" top="1" bottom="1" header="0.5" footer="0.5"/>
  <pageSetup paperSize="9" scale="58" orientation="landscape"/>
  <headerFooter/>
  <ignoredErrors>
    <ignoredError sqref="R24:T24 H24:L24 R17:T17 R13:T13 L17 H17:I17 L13 H13:I13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2026-07-23T07:27:00Z</dcterms:created>
  <dcterms:modified xsi:type="dcterms:W3CDTF">2026-09-30T04:33:49Z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3C8246D978A5454386CA51DADD907393_13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