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33" windowHeight="1069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N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7%基本医疗0.5%生育险</t>
        </r>
      </text>
    </comment>
  </commentList>
</comments>
</file>

<file path=xl/sharedStrings.xml><?xml version="1.0" encoding="utf-8"?>
<sst xmlns="http://schemas.openxmlformats.org/spreadsheetml/2006/main" count="67" uniqueCount="56">
  <si>
    <r>
      <t>阿克苏通力房地产开发有限公司2026年5社保表</t>
    </r>
    <r>
      <rPr>
        <b/>
        <sz val="9"/>
        <rFont val="宋体"/>
        <charset val="134"/>
      </rPr>
      <t>（编号：3678507）</t>
    </r>
  </si>
  <si>
    <t>序号</t>
  </si>
  <si>
    <t>人员编号</t>
  </si>
  <si>
    <t>证件号码</t>
  </si>
  <si>
    <t>姓名</t>
  </si>
  <si>
    <t>性别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</si>
  <si>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</si>
  <si>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</si>
  <si>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</si>
  <si>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</si>
  <si>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</si>
  <si>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</si>
  <si>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</si>
  <si>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大额医疗</t>
  </si>
  <si>
    <t>合计</t>
  </si>
  <si>
    <t>发薪单位</t>
  </si>
  <si>
    <t>企业16%</t>
  </si>
  <si>
    <t>个人8%</t>
  </si>
  <si>
    <t>企业0.5%</t>
  </si>
  <si>
    <t>个人0.5%</t>
  </si>
  <si>
    <t>企业0.48%</t>
  </si>
  <si>
    <t>企业7.5%</t>
  </si>
  <si>
    <t>个人2%</t>
  </si>
  <si>
    <t>企业0.31%</t>
  </si>
  <si>
    <t>个人0.31%</t>
  </si>
  <si>
    <t>企业</t>
  </si>
  <si>
    <t>个人</t>
  </si>
  <si>
    <t>652936917607</t>
  </si>
  <si>
    <t>511304199501023424</t>
  </si>
  <si>
    <t>刘念</t>
  </si>
  <si>
    <t>女</t>
  </si>
  <si>
    <t>行政</t>
  </si>
  <si>
    <t>阿通力房产公司</t>
  </si>
  <si>
    <t>652926197710210019</t>
  </si>
  <si>
    <t>郭满庆</t>
  </si>
  <si>
    <t>男</t>
  </si>
  <si>
    <t>前后期</t>
  </si>
  <si>
    <t>652326131220</t>
  </si>
  <si>
    <t>511325199612093021</t>
  </si>
  <si>
    <t>杜芊</t>
  </si>
  <si>
    <t>销售内勤</t>
  </si>
  <si>
    <t>652832356829</t>
  </si>
  <si>
    <t>650300197302243016</t>
  </si>
  <si>
    <t>李林</t>
  </si>
  <si>
    <t>高管</t>
  </si>
  <si>
    <t>新疆通力建设集团股份公司</t>
  </si>
  <si>
    <t>652938976745</t>
  </si>
  <si>
    <t>652922197103150530</t>
  </si>
  <si>
    <t>马木提·阿吉</t>
  </si>
  <si>
    <t>招商</t>
  </si>
  <si>
    <t>6529100735131</t>
  </si>
  <si>
    <t>411424199609177529</t>
  </si>
  <si>
    <t>李梦鑫</t>
  </si>
  <si>
    <t>出纳</t>
  </si>
  <si>
    <t>美力坎木·毛拉托合提</t>
  </si>
  <si>
    <t>销售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</si>
</sst>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41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22"/>
      <name val="宋体"/>
      <charset val="134"/>
    </font>
    <font>
      <sz val="10"/>
      <name val="Arial"/>
      <charset val="0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0"/>
    </font>
    <font>
      <sz val="11"/>
      <name val="Arial"/>
      <charset val="0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8"/>
      <color theme="1"/>
      <name val="宋体"/>
      <charset val="134"/>
    </font>
    <font>
      <sz val="14"/>
      <name val="宋体"/>
      <charset val="134"/>
    </font>
    <font>
      <sz val="10"/>
      <color theme="0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6" borderId="11" applyNumberFormat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9" fillId="7" borderId="11" applyNumberFormat="0" applyAlignment="0" applyProtection="0">
      <alignment vertical="center"/>
    </xf>
    <xf numFmtId="0" fontId="30" fillId="8" borderId="13" applyNumberFormat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10" fontId="7" fillId="0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 applyProtection="1">
      <alignment horizontal="center" vertical="center"/>
    </xf>
    <xf numFmtId="176" fontId="11" fillId="0" borderId="1" xfId="0" applyNumberFormat="1" applyFont="1" applyFill="1" applyBorder="1" applyAlignment="1" applyProtection="1">
      <alignment horizontal="center" vertical="center"/>
    </xf>
    <xf numFmtId="176" fontId="10" fillId="0" borderId="1" xfId="0" applyNumberFormat="1" applyFont="1" applyFill="1" applyBorder="1" applyAlignment="1" applyProtection="1">
      <alignment vertical="center"/>
    </xf>
    <xf numFmtId="0" fontId="13" fillId="2" borderId="1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/>
    </xf>
    <xf numFmtId="49" fontId="3" fillId="0" borderId="5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vertical="center"/>
    </xf>
    <xf numFmtId="49" fontId="3" fillId="0" borderId="5" xfId="0" applyNumberFormat="1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49" fontId="15" fillId="3" borderId="1" xfId="0" applyNumberFormat="1" applyFont="1" applyFill="1" applyBorder="1" applyAlignment="1">
      <alignment horizontal="center" vertical="center"/>
    </xf>
    <xf numFmtId="49" fontId="3" fillId="3" borderId="5" xfId="0" applyNumberFormat="1" applyFont="1" applyFill="1" applyBorder="1" applyAlignment="1">
      <alignment horizontal="center" vertical="center"/>
    </xf>
    <xf numFmtId="49" fontId="16" fillId="3" borderId="6" xfId="0" applyNumberFormat="1" applyFont="1" applyFill="1" applyBorder="1" applyAlignment="1">
      <alignment horizontal="right" vertical="center"/>
    </xf>
    <xf numFmtId="49" fontId="16" fillId="3" borderId="7" xfId="0" applyNumberFormat="1" applyFont="1" applyFill="1" applyBorder="1" applyAlignment="1">
      <alignment horizontal="right" vertical="center"/>
    </xf>
    <xf numFmtId="176" fontId="10" fillId="3" borderId="1" xfId="0" applyNumberFormat="1" applyFont="1" applyFill="1" applyBorder="1" applyAlignment="1" applyProtection="1">
      <alignment horizontal="center" vertical="center" wrapText="1"/>
    </xf>
    <xf numFmtId="176" fontId="17" fillId="4" borderId="1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center" vertical="center"/>
    </xf>
    <xf numFmtId="0" fontId="3" fillId="0" borderId="5" xfId="0" applyFont="1" applyFill="1" applyBorder="1" applyAlignment="1" quotePrefix="1">
      <alignment horizontal="center" vertical="center"/>
    </xf>
    <xf numFmtId="49" fontId="5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"/>
  <sheetViews>
    <sheetView tabSelected="1" workbookViewId="0">
      <selection activeCell="E19" sqref="E19"/>
    </sheetView>
  </sheetViews>
  <sheetFormatPr defaultColWidth="9" defaultRowHeight="14.5"/>
  <cols>
    <col min="1" max="1" width="9" style="1"/>
    <col min="2" max="2" width="16.5045871559633" style="3" customWidth="1"/>
    <col min="3" max="3" width="17.6238532110092" style="1" customWidth="1"/>
    <col min="4" max="4" width="21.6697247706422" style="1" customWidth="1"/>
    <col min="5" max="6" width="9" style="1"/>
    <col min="7" max="7" width="11.5045871559633" style="1"/>
    <col min="8" max="8" width="10.1284403669725" style="1"/>
    <col min="9" max="9" width="9.24770642201835" style="1"/>
    <col min="10" max="12" width="9" style="1"/>
    <col min="13" max="14" width="10.1284403669725" style="1"/>
    <col min="15" max="17" width="9" style="1"/>
    <col min="18" max="18" width="10.1284403669725" style="1"/>
    <col min="19" max="19" width="9.24770642201835" style="1"/>
    <col min="20" max="20" width="11.5045871559633" style="1"/>
    <col min="21" max="21" width="27" style="1" customWidth="1"/>
    <col min="22" max="16384" width="9" style="1"/>
  </cols>
  <sheetData>
    <row r="1" s="1" customFormat="1" ht="40" customHeight="1" spans="1:21">
      <c r="A1" s="4" t="s">
        <v>0</v>
      </c>
      <c r="B1" s="5"/>
      <c r="C1" s="6"/>
      <c r="D1" s="4"/>
      <c r="E1" s="4"/>
      <c r="F1" s="7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8"/>
    </row>
    <row r="2" s="2" customFormat="1" spans="1:21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1" t="s">
        <v>6</v>
      </c>
      <c r="G2" s="12" t="s">
        <v>7</v>
      </c>
      <c r="H2" s="13" t="s">
        <v>8</v>
      </c>
      <c r="I2" s="13"/>
      <c r="J2" s="13" t="s">
        <v>9</v>
      </c>
      <c r="K2" s="13"/>
      <c r="L2" s="13" t="s">
        <v>10</v>
      </c>
      <c r="M2" s="14" t="s">
        <v>11</v>
      </c>
      <c r="N2" s="13" t="s">
        <v>12</v>
      </c>
      <c r="O2" s="13"/>
      <c r="P2" s="15" t="s">
        <v>13</v>
      </c>
      <c r="Q2" s="15"/>
      <c r="R2" s="13" t="s">
        <v>14</v>
      </c>
      <c r="S2" s="13"/>
      <c r="T2" s="13"/>
      <c r="U2" s="16" t="s">
        <v>15</v>
      </c>
    </row>
    <row r="3" s="2" customFormat="1" spans="1:21">
      <c r="A3" s="9"/>
      <c r="B3" s="10"/>
      <c r="C3" s="10"/>
      <c r="D3" s="10"/>
      <c r="E3" s="10"/>
      <c r="F3" s="17"/>
      <c r="G3" s="12"/>
      <c r="H3" s="13" t="s">
        <v>16</v>
      </c>
      <c r="I3" s="13" t="s">
        <v>17</v>
      </c>
      <c r="J3" s="13" t="s">
        <v>18</v>
      </c>
      <c r="K3" s="13" t="s">
        <v>19</v>
      </c>
      <c r="L3" s="18" t="s">
        <v>20</v>
      </c>
      <c r="M3" s="14"/>
      <c r="N3" s="13" t="s">
        <v>21</v>
      </c>
      <c r="O3" s="13" t="s">
        <v>22</v>
      </c>
      <c r="P3" s="13" t="s">
        <v>23</v>
      </c>
      <c r="Q3" s="13" t="s">
        <v>24</v>
      </c>
      <c r="R3" s="13" t="s">
        <v>25</v>
      </c>
      <c r="S3" s="13" t="s">
        <v>26</v>
      </c>
      <c r="T3" s="13" t="s">
        <v>14</v>
      </c>
      <c r="U3" s="19"/>
    </row>
    <row r="4" s="1" customFormat="1" ht="18" customHeight="1" spans="1:21">
      <c r="A4" s="20">
        <v>1</v>
      </c>
      <c r="B4" s="21" t="s">
        <v>27</v>
      </c>
      <c r="C4" s="22" t="s">
        <v>28</v>
      </c>
      <c r="D4" s="23" t="s">
        <v>29</v>
      </c>
      <c r="E4" s="24" t="s">
        <v>30</v>
      </c>
      <c r="F4" s="24" t="s">
        <v>31</v>
      </c>
      <c r="G4" s="25">
        <v>5069</v>
      </c>
      <c r="H4" s="26">
        <f t="shared" ref="H4:H10" si="0">ROUND(G4*0.16,2)</f>
        <v>811.04</v>
      </c>
      <c r="I4" s="26">
        <f t="shared" ref="I4:I10" si="1">ROUND(G4*0.08,2)</f>
        <v>405.52</v>
      </c>
      <c r="J4" s="26">
        <f t="shared" ref="J4:J10" si="2">ROUND(G4*0.005,2)</f>
        <v>25.35</v>
      </c>
      <c r="K4" s="26">
        <f t="shared" ref="K4:K10" si="3">ROUND(G4*0.005,2)</f>
        <v>25.35</v>
      </c>
      <c r="L4" s="26">
        <f t="shared" ref="L4:L10" si="4">ROUND(G4*0.0048,2)</f>
        <v>24.33</v>
      </c>
      <c r="M4" s="25">
        <v>5069</v>
      </c>
      <c r="N4" s="27">
        <f t="shared" ref="N4:N10" si="5">ROUND(M4*0.075,2)</f>
        <v>380.18</v>
      </c>
      <c r="O4" s="26">
        <f t="shared" ref="O4:O10" si="6">ROUND(M4*0.02,2)</f>
        <v>101.38</v>
      </c>
      <c r="P4" s="26">
        <v>10</v>
      </c>
      <c r="Q4" s="26">
        <v>10</v>
      </c>
      <c r="R4" s="28">
        <f t="shared" ref="R4:R10" si="7">H4+J4+L4+N4+P4</f>
        <v>1250.9</v>
      </c>
      <c r="S4" s="28">
        <f t="shared" ref="S4:S10" si="8">I4+K4+O4+Q4</f>
        <v>542.25</v>
      </c>
      <c r="T4" s="28">
        <f t="shared" ref="T4:T10" si="9">R4+S4</f>
        <v>1793.15</v>
      </c>
      <c r="U4" s="29" t="s">
        <v>32</v>
      </c>
    </row>
    <row r="5" s="1" customFormat="1" ht="18" customHeight="1" spans="1:21">
      <c r="A5" s="20">
        <v>2</v>
      </c>
      <c r="B5" s="30">
        <v>38101698</v>
      </c>
      <c r="C5" s="50" t="s">
        <v>33</v>
      </c>
      <c r="D5" s="32" t="s">
        <v>34</v>
      </c>
      <c r="E5" s="33" t="s">
        <v>35</v>
      </c>
      <c r="F5" s="33" t="s">
        <v>36</v>
      </c>
      <c r="G5" s="25"/>
      <c r="H5" s="26">
        <f t="shared" si="0"/>
        <v>0</v>
      </c>
      <c r="I5" s="26">
        <f t="shared" si="1"/>
        <v>0</v>
      </c>
      <c r="J5" s="26">
        <f t="shared" si="2"/>
        <v>0</v>
      </c>
      <c r="K5" s="26">
        <f t="shared" si="3"/>
        <v>0</v>
      </c>
      <c r="L5" s="26">
        <f t="shared" si="4"/>
        <v>0</v>
      </c>
      <c r="M5" s="26">
        <v>3235</v>
      </c>
      <c r="N5" s="27">
        <v>242.63</v>
      </c>
      <c r="O5" s="26">
        <v>0</v>
      </c>
      <c r="P5" s="26">
        <v>10</v>
      </c>
      <c r="Q5" s="26">
        <v>10</v>
      </c>
      <c r="R5" s="28">
        <f t="shared" si="7"/>
        <v>252.63</v>
      </c>
      <c r="S5" s="28">
        <f t="shared" si="8"/>
        <v>10</v>
      </c>
      <c r="T5" s="28">
        <f t="shared" si="9"/>
        <v>262.63</v>
      </c>
      <c r="U5" s="34" t="s">
        <v>32</v>
      </c>
    </row>
    <row r="6" s="1" customFormat="1" ht="18" customHeight="1" spans="1:21">
      <c r="A6" s="20">
        <v>3</v>
      </c>
      <c r="B6" s="30" t="s">
        <v>37</v>
      </c>
      <c r="C6" s="31" t="s">
        <v>38</v>
      </c>
      <c r="D6" s="23" t="s">
        <v>39</v>
      </c>
      <c r="E6" s="24" t="s">
        <v>30</v>
      </c>
      <c r="F6" s="24" t="s">
        <v>40</v>
      </c>
      <c r="G6" s="25">
        <v>5069</v>
      </c>
      <c r="H6" s="26">
        <f t="shared" si="0"/>
        <v>811.04</v>
      </c>
      <c r="I6" s="26">
        <f t="shared" si="1"/>
        <v>405.52</v>
      </c>
      <c r="J6" s="26">
        <f t="shared" si="2"/>
        <v>25.35</v>
      </c>
      <c r="K6" s="26">
        <f t="shared" si="3"/>
        <v>25.35</v>
      </c>
      <c r="L6" s="26">
        <f t="shared" si="4"/>
        <v>24.33</v>
      </c>
      <c r="M6" s="25">
        <v>5069</v>
      </c>
      <c r="N6" s="27">
        <f t="shared" si="5"/>
        <v>380.18</v>
      </c>
      <c r="O6" s="26">
        <f t="shared" si="6"/>
        <v>101.38</v>
      </c>
      <c r="P6" s="26">
        <v>10</v>
      </c>
      <c r="Q6" s="26">
        <v>10</v>
      </c>
      <c r="R6" s="28">
        <f t="shared" si="7"/>
        <v>1250.9</v>
      </c>
      <c r="S6" s="28">
        <f t="shared" si="8"/>
        <v>542.25</v>
      </c>
      <c r="T6" s="28">
        <f t="shared" si="9"/>
        <v>1793.15</v>
      </c>
      <c r="U6" s="34" t="s">
        <v>32</v>
      </c>
    </row>
    <row r="7" s="1" customFormat="1" ht="18" customHeight="1" spans="1:21">
      <c r="A7" s="20">
        <v>4</v>
      </c>
      <c r="B7" s="30" t="s">
        <v>41</v>
      </c>
      <c r="C7" s="35" t="s">
        <v>42</v>
      </c>
      <c r="D7" s="23" t="s">
        <v>43</v>
      </c>
      <c r="E7" s="24" t="s">
        <v>35</v>
      </c>
      <c r="F7" s="36" t="s">
        <v>44</v>
      </c>
      <c r="G7" s="25">
        <v>10138</v>
      </c>
      <c r="H7" s="26">
        <f t="shared" si="0"/>
        <v>1622.08</v>
      </c>
      <c r="I7" s="26">
        <f t="shared" si="1"/>
        <v>811.04</v>
      </c>
      <c r="J7" s="26">
        <f t="shared" si="2"/>
        <v>50.69</v>
      </c>
      <c r="K7" s="26">
        <f t="shared" si="3"/>
        <v>50.69</v>
      </c>
      <c r="L7" s="26">
        <f t="shared" si="4"/>
        <v>48.66</v>
      </c>
      <c r="M7" s="25">
        <v>10138</v>
      </c>
      <c r="N7" s="27">
        <f>M7*7.5%</f>
        <v>760.35</v>
      </c>
      <c r="O7" s="26">
        <f t="shared" si="6"/>
        <v>202.76</v>
      </c>
      <c r="P7" s="26">
        <v>10</v>
      </c>
      <c r="Q7" s="26">
        <v>10</v>
      </c>
      <c r="R7" s="28">
        <f t="shared" si="7"/>
        <v>2491.78</v>
      </c>
      <c r="S7" s="28">
        <f t="shared" si="8"/>
        <v>1074.49</v>
      </c>
      <c r="T7" s="28">
        <f t="shared" si="9"/>
        <v>3566.27</v>
      </c>
      <c r="U7" s="37" t="s">
        <v>45</v>
      </c>
    </row>
    <row r="8" s="1" customFormat="1" ht="18" customHeight="1" spans="1:21">
      <c r="A8" s="20">
        <v>5</v>
      </c>
      <c r="B8" s="30" t="s">
        <v>46</v>
      </c>
      <c r="C8" s="38" t="s">
        <v>47</v>
      </c>
      <c r="D8" s="23" t="s">
        <v>48</v>
      </c>
      <c r="E8" s="24" t="s">
        <v>35</v>
      </c>
      <c r="F8" s="39" t="s">
        <v>49</v>
      </c>
      <c r="G8" s="25">
        <v>5069</v>
      </c>
      <c r="H8" s="26">
        <f t="shared" si="0"/>
        <v>811.04</v>
      </c>
      <c r="I8" s="26">
        <f t="shared" si="1"/>
        <v>405.52</v>
      </c>
      <c r="J8" s="26">
        <f t="shared" si="2"/>
        <v>25.35</v>
      </c>
      <c r="K8" s="26">
        <f t="shared" si="3"/>
        <v>25.35</v>
      </c>
      <c r="L8" s="26">
        <f t="shared" si="4"/>
        <v>24.33</v>
      </c>
      <c r="M8" s="25">
        <v>5069</v>
      </c>
      <c r="N8" s="27">
        <f t="shared" si="5"/>
        <v>380.18</v>
      </c>
      <c r="O8" s="26">
        <f t="shared" si="6"/>
        <v>101.38</v>
      </c>
      <c r="P8" s="26">
        <v>10</v>
      </c>
      <c r="Q8" s="26">
        <v>10</v>
      </c>
      <c r="R8" s="28">
        <f t="shared" si="7"/>
        <v>1250.9</v>
      </c>
      <c r="S8" s="28">
        <f t="shared" si="8"/>
        <v>542.25</v>
      </c>
      <c r="T8" s="28">
        <f t="shared" si="9"/>
        <v>1793.15</v>
      </c>
      <c r="U8" s="29" t="s">
        <v>32</v>
      </c>
    </row>
    <row r="9" s="1" customFormat="1" ht="18" customHeight="1" spans="1:21">
      <c r="A9" s="20">
        <v>6</v>
      </c>
      <c r="B9" s="51" t="s">
        <v>50</v>
      </c>
      <c r="C9" s="38" t="s">
        <v>51</v>
      </c>
      <c r="D9" s="23" t="s">
        <v>52</v>
      </c>
      <c r="E9" s="24" t="s">
        <v>30</v>
      </c>
      <c r="F9" s="36" t="s">
        <v>53</v>
      </c>
      <c r="G9" s="25">
        <v>5069</v>
      </c>
      <c r="H9" s="26">
        <f t="shared" si="0"/>
        <v>811.04</v>
      </c>
      <c r="I9" s="26">
        <f t="shared" si="1"/>
        <v>405.52</v>
      </c>
      <c r="J9" s="26">
        <f t="shared" si="2"/>
        <v>25.35</v>
      </c>
      <c r="K9" s="26">
        <f t="shared" si="3"/>
        <v>25.35</v>
      </c>
      <c r="L9" s="26">
        <f t="shared" si="4"/>
        <v>24.33</v>
      </c>
      <c r="M9" s="25">
        <v>5069</v>
      </c>
      <c r="N9" s="27">
        <f t="shared" si="5"/>
        <v>380.18</v>
      </c>
      <c r="O9" s="26">
        <f t="shared" si="6"/>
        <v>101.38</v>
      </c>
      <c r="P9" s="26">
        <v>10</v>
      </c>
      <c r="Q9" s="26">
        <v>10</v>
      </c>
      <c r="R9" s="28">
        <f t="shared" si="7"/>
        <v>1250.9</v>
      </c>
      <c r="S9" s="28">
        <f t="shared" si="8"/>
        <v>542.25</v>
      </c>
      <c r="T9" s="28">
        <f t="shared" si="9"/>
        <v>1793.15</v>
      </c>
      <c r="U9" s="34" t="s">
        <v>32</v>
      </c>
    </row>
    <row r="10" s="1" customFormat="1" ht="18" customHeight="1" spans="1:21">
      <c r="A10" s="20">
        <v>7</v>
      </c>
      <c r="B10" s="30"/>
      <c r="C10" s="38"/>
      <c r="D10" s="23" t="s">
        <v>54</v>
      </c>
      <c r="E10" s="24" t="s">
        <v>30</v>
      </c>
      <c r="F10" s="39" t="s">
        <v>55</v>
      </c>
      <c r="G10" s="25">
        <v>5069</v>
      </c>
      <c r="H10" s="26">
        <f t="shared" si="0"/>
        <v>811.04</v>
      </c>
      <c r="I10" s="26">
        <f t="shared" si="1"/>
        <v>405.52</v>
      </c>
      <c r="J10" s="26">
        <f t="shared" si="2"/>
        <v>25.35</v>
      </c>
      <c r="K10" s="26">
        <f t="shared" si="3"/>
        <v>25.35</v>
      </c>
      <c r="L10" s="26">
        <f t="shared" si="4"/>
        <v>24.33</v>
      </c>
      <c r="M10" s="25">
        <v>5069</v>
      </c>
      <c r="N10" s="27">
        <f t="shared" si="5"/>
        <v>380.18</v>
      </c>
      <c r="O10" s="26">
        <f t="shared" si="6"/>
        <v>101.38</v>
      </c>
      <c r="P10" s="26">
        <v>10</v>
      </c>
      <c r="Q10" s="26">
        <v>10</v>
      </c>
      <c r="R10" s="28">
        <f t="shared" si="7"/>
        <v>1250.9</v>
      </c>
      <c r="S10" s="28">
        <f t="shared" si="8"/>
        <v>542.25</v>
      </c>
      <c r="T10" s="28">
        <f t="shared" si="9"/>
        <v>1793.15</v>
      </c>
      <c r="U10" s="34" t="s">
        <v>32</v>
      </c>
    </row>
    <row r="11" s="1" customFormat="1" ht="18" customHeight="1" spans="1:21">
      <c r="A11" s="40"/>
      <c r="B11" s="41"/>
      <c r="C11" s="42"/>
      <c r="D11" s="43"/>
      <c r="E11" s="43"/>
      <c r="F11" s="44"/>
      <c r="G11" s="45">
        <f t="shared" ref="G11:T11" si="10">SUM(G4:G10)</f>
        <v>35483</v>
      </c>
      <c r="H11" s="45">
        <f t="shared" si="10"/>
        <v>5677.28</v>
      </c>
      <c r="I11" s="45">
        <f t="shared" si="10"/>
        <v>2838.64</v>
      </c>
      <c r="J11" s="45">
        <f t="shared" si="10"/>
        <v>177.44</v>
      </c>
      <c r="K11" s="45">
        <f t="shared" si="10"/>
        <v>177.44</v>
      </c>
      <c r="L11" s="45">
        <f t="shared" si="10"/>
        <v>170.31</v>
      </c>
      <c r="M11" s="45">
        <f t="shared" si="10"/>
        <v>38718</v>
      </c>
      <c r="N11" s="45">
        <f t="shared" si="10"/>
        <v>2903.88</v>
      </c>
      <c r="O11" s="45">
        <f t="shared" si="10"/>
        <v>709.66</v>
      </c>
      <c r="P11" s="45">
        <f t="shared" si="10"/>
        <v>70</v>
      </c>
      <c r="Q11" s="45">
        <f t="shared" si="10"/>
        <v>70</v>
      </c>
      <c r="R11" s="45">
        <f t="shared" si="10"/>
        <v>8998.91</v>
      </c>
      <c r="S11" s="45">
        <f t="shared" si="10"/>
        <v>3795.74</v>
      </c>
      <c r="T11" s="46">
        <f t="shared" si="10"/>
        <v>12794.65</v>
      </c>
      <c r="U11" s="47"/>
    </row>
    <row r="12" s="1" customFormat="1" spans="1:21">
      <c r="B12" s="3"/>
      <c r="D12" s="48"/>
      <c r="G12" s="49"/>
    </row>
    <row r="13" s="1" customFormat="1" spans="1:21">
      <c r="B13" s="3"/>
    </row>
    <row r="14" s="1" customFormat="1" spans="1:21">
      <c r="B14" s="3"/>
    </row>
  </sheetData>
  <mergeCells count="16">
    <mergeCell ref="A1:T1"/>
    <mergeCell ref="H2:I2"/>
    <mergeCell ref="J2:K2"/>
    <mergeCell ref="N2:O2"/>
    <mergeCell ref="P2:Q2"/>
    <mergeCell ref="R2:T2"/>
    <mergeCell ref="D11:F11"/>
    <mergeCell ref="A2:A3"/>
    <mergeCell ref="B2:B3"/>
    <mergeCell ref="C2:C3"/>
    <mergeCell ref="D2:D3"/>
    <mergeCell ref="E2:E3"/>
    <mergeCell ref="F2:F3"/>
    <mergeCell ref="G2:G3"/>
    <mergeCell ref="M2:M3"/>
    <mergeCell ref="U2:U3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咿语</cp:lastModifiedBy>
  <dcterms:created xsi:type="dcterms:W3CDTF">2026-04-17T05:02:00Z</dcterms:created>
  <dcterms:modified xsi:type="dcterms:W3CDTF">2026-05-15T10:26:59Z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06C4B65A229A453BB8176AFC42A06A4A_11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