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<sst xmlns="http://schemas.openxmlformats.org/spreadsheetml/2006/main" count="371" uniqueCount="76">
  <si>
    <r>
      <rPr>
        <b/>
        <sz val="22"/>
        <rFont val="宋体"/>
        <charset val="134"/>
      </rPr>
      <t>霍尔果斯创暄能源科技有限责任公司2026年9月社保表</t>
    </r>
    <r>
      <rPr>
        <b/>
        <sz val="9"/>
        <rFont val="宋体"/>
        <charset val="134"/>
      </rPr>
      <t>（编号：65405387801）</t>
    </r>
  </si>
  <si>
    <t>序号</t>
  </si>
  <si>
    <t>人员编号</t>
  </si>
  <si>
    <t>证件号码</t>
  </si>
  <si>
    <t>姓名</t>
  </si>
  <si>
    <t>部门</t>
  </si>
  <si>
    <t>养老基数</t>
  </si>
  <si>
    <t>养老保险</t>
  </si>
  <si>
    <t>失业保险</t>
  </si>
  <si>
    <t>工伤保险</t>
  </si>
  <si>
    <t>医疗基数</t>
  </si>
  <si>
    <t>医疗保险</t>
  </si>
  <si>
    <t>大病</t>
  </si>
  <si>
    <t>合计</t>
  </si>
  <si>
    <t>企业16%</t>
  </si>
  <si>
    <t>个人8%</t>
  </si>
  <si>
    <t>企业0.5%</t>
  </si>
  <si>
    <t>个人0.5%</t>
  </si>
  <si>
    <t>企业0.2%</t>
  </si>
  <si>
    <t>企业8.5%</t>
  </si>
  <si>
    <t>个人2%</t>
  </si>
  <si>
    <t>个人0.2%</t>
  </si>
  <si>
    <t>企业</t>
  </si>
  <si>
    <t>个人</t>
  </si>
  <si>
    <t>650103199309280618</t>
  </si>
  <si>
    <t>任霄</t>
  </si>
  <si>
    <t>人力</t>
  </si>
  <si>
    <t>652322199209034518</t>
  </si>
  <si>
    <t>贾唐迪</t>
  </si>
  <si>
    <t>652936946833</t>
  </si>
  <si>
    <t>652901197711200456</t>
  </si>
  <si>
    <t>张健</t>
  </si>
  <si>
    <t>能源事业</t>
  </si>
  <si>
    <t>652938965380</t>
  </si>
  <si>
    <t>652924198205050044</t>
  </si>
  <si>
    <t>周春艳</t>
  </si>
  <si>
    <t>652939161538</t>
  </si>
  <si>
    <t>41102419950914551X</t>
  </si>
  <si>
    <t>于盼辉</t>
  </si>
  <si>
    <t>652938977471</t>
  </si>
  <si>
    <t>652901199404136916</t>
  </si>
  <si>
    <t>邓鑫雯</t>
  </si>
  <si>
    <t>6528102216697</t>
  </si>
  <si>
    <t>411326199005105513</t>
  </si>
  <si>
    <t>郭洋</t>
  </si>
  <si>
    <t>行政</t>
  </si>
  <si>
    <t>6528100824517</t>
  </si>
  <si>
    <t>652722198211270736</t>
  </si>
  <si>
    <t>胡志江</t>
  </si>
  <si>
    <t>6501100835116</t>
  </si>
  <si>
    <t>371722200112286822</t>
  </si>
  <si>
    <t>张丽珍</t>
  </si>
  <si>
    <t>652301198108035515</t>
  </si>
  <si>
    <t>袁波</t>
  </si>
  <si>
    <t>销售部</t>
  </si>
  <si>
    <t>6540106505800</t>
  </si>
  <si>
    <t>513001197709180610</t>
  </si>
  <si>
    <t>姚再军</t>
  </si>
  <si>
    <t>6540106505892</t>
  </si>
  <si>
    <t>513424199410221719</t>
  </si>
  <si>
    <t>张亮</t>
  </si>
  <si>
    <t>小计12人</t>
  </si>
  <si>
    <r>
      <rPr>
        <b/>
        <sz val="22"/>
        <rFont val="宋体"/>
        <charset val="134"/>
      </rPr>
      <t>霍尔果斯创暄能源科技有限责任公司2026年1-8月社保表</t>
    </r>
    <r>
      <rPr>
        <b/>
        <sz val="9"/>
        <rFont val="宋体"/>
        <charset val="134"/>
      </rPr>
      <t>（编号：65405387801）</t>
    </r>
  </si>
  <si>
    <t>月份</t>
  </si>
  <si>
    <t>长护保险</t>
  </si>
  <si>
    <t>企业8.2%</t>
  </si>
  <si>
    <t>企业0.1%</t>
  </si>
  <si>
    <t>1月</t>
  </si>
  <si>
    <t>小计</t>
  </si>
  <si>
    <t>2月</t>
  </si>
  <si>
    <t>3月</t>
  </si>
  <si>
    <t>4月</t>
  </si>
  <si>
    <t>5月</t>
  </si>
  <si>
    <t>6月</t>
  </si>
  <si>
    <t>7月</t>
  </si>
  <si>
    <t>8月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</si>
</sst>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32">
    <font>
      <sz val="11"/>
      <color theme="1"/>
      <name val="宋体"/>
      <charset val="134"/>
      <scheme val="minor"/>
    </font>
    <font>
      <sz val="10"/>
      <name val="Arial"/>
      <charset val="0"/>
    </font>
    <font>
      <sz val="9"/>
      <name val="Arial"/>
      <charset val="0"/>
    </font>
    <font>
      <b/>
      <sz val="22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0"/>
      <color theme="1"/>
      <name val="宋体"/>
      <charset val="134"/>
    </font>
    <font>
      <sz val="8"/>
      <name val="宋体"/>
      <charset val="0"/>
    </font>
    <font>
      <sz val="9"/>
      <name val="宋体"/>
      <charset val="0"/>
    </font>
    <font>
      <sz val="10"/>
      <name val="宋体"/>
      <charset val="0"/>
    </font>
    <font>
      <sz val="8"/>
      <name val="Arial"/>
      <charset val="0"/>
    </font>
    <font>
      <b/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7" tint="0.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6" borderId="9" applyNumberFormat="0" applyAlignment="0" applyProtection="0">
      <alignment vertical="center"/>
    </xf>
    <xf numFmtId="0" fontId="22" fillId="6" borderId="8" applyNumberFormat="0" applyAlignment="0" applyProtection="0">
      <alignment vertical="center"/>
    </xf>
    <xf numFmtId="0" fontId="23" fillId="7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1" fillId="0" borderId="0" xfId="0" applyNumberFormat="1" applyFont="1" applyFill="1" applyBorder="1" applyAlignment="1"/>
    <xf numFmtId="0" fontId="0" fillId="0" borderId="0" xfId="0" applyFill="1" applyAlignment="1">
      <alignment vertical="center"/>
    </xf>
    <xf numFmtId="0" fontId="1" fillId="0" borderId="0" xfId="0" applyNumberFormat="1" applyFont="1" applyFill="1" applyAlignment="1"/>
    <xf numFmtId="0" fontId="0" fillId="0" borderId="0" xfId="0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left"/>
    </xf>
    <xf numFmtId="0" fontId="3" fillId="0" borderId="1" xfId="0" applyNumberFormat="1" applyFont="1" applyFill="1" applyBorder="1" applyAlignment="1">
      <alignment horizontal="center"/>
    </xf>
    <xf numFmtId="0" fontId="3" fillId="0" borderId="0" xfId="0" applyNumberFormat="1" applyFont="1" applyFill="1" applyAlignment="1">
      <alignment horizontal="center"/>
    </xf>
    <xf numFmtId="0" fontId="4" fillId="0" borderId="2" xfId="0" applyNumberFormat="1" applyFont="1" applyFill="1" applyBorder="1" applyAlignment="1">
      <alignment horizontal="center"/>
    </xf>
    <xf numFmtId="49" fontId="4" fillId="0" borderId="2" xfId="0" applyNumberFormat="1" applyFont="1" applyFill="1" applyBorder="1" applyAlignment="1">
      <alignment horizontal="center"/>
    </xf>
    <xf numFmtId="49" fontId="5" fillId="0" borderId="2" xfId="0" applyNumberFormat="1" applyFont="1" applyFill="1" applyBorder="1" applyAlignment="1">
      <alignment horizontal="center"/>
    </xf>
    <xf numFmtId="49" fontId="4" fillId="0" borderId="2" xfId="0" applyNumberFormat="1" applyFont="1" applyFill="1" applyBorder="1" applyAlignment="1">
      <alignment horizontal="center" wrapText="1"/>
    </xf>
    <xf numFmtId="0" fontId="4" fillId="0" borderId="2" xfId="0" applyNumberFormat="1" applyFont="1" applyFill="1" applyBorder="1" applyAlignment="1" applyProtection="1">
      <alignment horizontal="center" vertical="center"/>
    </xf>
    <xf numFmtId="0" fontId="4" fillId="0" borderId="2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/>
    </xf>
    <xf numFmtId="0" fontId="4" fillId="0" borderId="3" xfId="0" applyNumberFormat="1" applyFont="1" applyFill="1" applyBorder="1" applyAlignment="1">
      <alignment horizontal="center"/>
    </xf>
    <xf numFmtId="49" fontId="4" fillId="0" borderId="3" xfId="0" applyNumberFormat="1" applyFont="1" applyFill="1" applyBorder="1" applyAlignment="1">
      <alignment horizontal="center"/>
    </xf>
    <xf numFmtId="49" fontId="5" fillId="0" borderId="3" xfId="0" applyNumberFormat="1" applyFont="1" applyFill="1" applyBorder="1" applyAlignment="1">
      <alignment horizontal="center"/>
    </xf>
    <xf numFmtId="49" fontId="4" fillId="0" borderId="3" xfId="0" applyNumberFormat="1" applyFont="1" applyFill="1" applyBorder="1" applyAlignment="1">
      <alignment horizontal="center" wrapText="1"/>
    </xf>
    <xf numFmtId="0" fontId="4" fillId="0" borderId="3" xfId="0" applyNumberFormat="1" applyFont="1" applyFill="1" applyBorder="1" applyAlignment="1" applyProtection="1">
      <alignment horizontal="center" vertical="center"/>
    </xf>
    <xf numFmtId="10" fontId="4" fillId="0" borderId="3" xfId="0" applyNumberFormat="1" applyFont="1" applyFill="1" applyBorder="1" applyAlignment="1" applyProtection="1">
      <alignment horizontal="center" vertical="center"/>
    </xf>
    <xf numFmtId="0" fontId="4" fillId="0" borderId="3" xfId="0" applyNumberFormat="1" applyFont="1" applyFill="1" applyBorder="1" applyAlignment="1" applyProtection="1">
      <alignment horizontal="center" vertical="center" wrapText="1"/>
    </xf>
    <xf numFmtId="0" fontId="6" fillId="2" borderId="3" xfId="0" applyNumberFormat="1" applyFont="1" applyFill="1" applyBorder="1" applyAlignment="1" applyProtection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7" fillId="0" borderId="3" xfId="0" applyNumberFormat="1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 vertical="center"/>
    </xf>
    <xf numFmtId="0" fontId="8" fillId="0" borderId="3" xfId="0" applyNumberFormat="1" applyFont="1" applyFill="1" applyBorder="1" applyAlignment="1">
      <alignment horizontal="center" vertical="center"/>
    </xf>
    <xf numFmtId="176" fontId="9" fillId="0" borderId="3" xfId="0" applyNumberFormat="1" applyFont="1" applyFill="1" applyBorder="1" applyAlignment="1">
      <alignment horizontal="center"/>
    </xf>
    <xf numFmtId="176" fontId="6" fillId="0" borderId="3" xfId="0" applyNumberFormat="1" applyFont="1" applyFill="1" applyBorder="1" applyAlignment="1" applyProtection="1">
      <alignment horizontal="center" vertical="center"/>
    </xf>
    <xf numFmtId="176" fontId="6" fillId="2" borderId="3" xfId="0" applyNumberFormat="1" applyFont="1" applyFill="1" applyBorder="1" applyAlignment="1" applyProtection="1">
      <alignment horizontal="center" vertical="center"/>
    </xf>
    <xf numFmtId="0" fontId="9" fillId="0" borderId="3" xfId="0" applyNumberFormat="1" applyFont="1" applyFill="1" applyBorder="1" applyAlignment="1">
      <alignment horizontal="center"/>
    </xf>
    <xf numFmtId="0" fontId="9" fillId="0" borderId="3" xfId="0" applyNumberFormat="1" applyFont="1" applyFill="1" applyBorder="1" applyAlignment="1">
      <alignment horizontal="center" vertical="center"/>
    </xf>
    <xf numFmtId="176" fontId="6" fillId="0" borderId="4" xfId="0" applyNumberFormat="1" applyFont="1" applyFill="1" applyBorder="1" applyAlignment="1" applyProtection="1">
      <alignment horizontal="center" vertical="center"/>
    </xf>
    <xf numFmtId="0" fontId="10" fillId="0" borderId="3" xfId="0" applyNumberFormat="1" applyFont="1" applyFill="1" applyBorder="1" applyAlignment="1">
      <alignment horizontal="center"/>
    </xf>
    <xf numFmtId="0" fontId="10" fillId="0" borderId="3" xfId="0" applyNumberFormat="1" applyFont="1" applyFill="1" applyBorder="1" applyAlignment="1">
      <alignment horizontal="left"/>
    </xf>
    <xf numFmtId="0" fontId="11" fillId="3" borderId="3" xfId="0" applyNumberFormat="1" applyFont="1" applyFill="1" applyBorder="1" applyAlignment="1"/>
    <xf numFmtId="0" fontId="4" fillId="3" borderId="3" xfId="0" applyNumberFormat="1" applyFont="1" applyFill="1" applyBorder="1" applyAlignment="1"/>
    <xf numFmtId="0" fontId="11" fillId="3" borderId="3" xfId="0" applyNumberFormat="1" applyFont="1" applyFill="1" applyBorder="1" applyAlignment="1">
      <alignment horizontal="center"/>
    </xf>
    <xf numFmtId="176" fontId="4" fillId="3" borderId="3" xfId="0" applyNumberFormat="1" applyFont="1" applyFill="1" applyBorder="1" applyAlignment="1"/>
    <xf numFmtId="0" fontId="6" fillId="0" borderId="3" xfId="0" applyNumberFormat="1" applyFont="1" applyFill="1" applyBorder="1" applyAlignment="1" applyProtection="1">
      <alignment horizontal="center" vertical="center"/>
    </xf>
    <xf numFmtId="0" fontId="6" fillId="0" borderId="3" xfId="0" applyNumberFormat="1" applyFont="1" applyFill="1" applyBorder="1" applyAlignment="1" applyProtection="1">
      <alignment horizontal="center" vertical="center" wrapText="1"/>
    </xf>
    <xf numFmtId="10" fontId="6" fillId="0" borderId="3" xfId="0" applyNumberFormat="1" applyFont="1" applyFill="1" applyBorder="1" applyAlignment="1" applyProtection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11" fillId="0" borderId="3" xfId="0" applyNumberFormat="1" applyFont="1" applyFill="1" applyBorder="1" applyAlignment="1"/>
    <xf numFmtId="0" fontId="7" fillId="0" borderId="3" xfId="0" applyNumberFormat="1" applyFont="1" applyFill="1" applyBorder="1" applyAlignment="1" quotePrefix="1">
      <alignment horizontal="center"/>
    </xf>
    <xf numFmtId="0" fontId="10" fillId="0" borderId="3" xfId="0" applyNumberFormat="1" applyFont="1" applyFill="1" applyBorder="1" applyAlignment="1" quotePrefix="1">
      <alignment horizontal="center"/>
    </xf>
    <xf numFmtId="0" fontId="10" fillId="0" borderId="3" xfId="0" applyNumberFormat="1" applyFont="1" applyFill="1" applyBorder="1" applyAlignment="1" quotePrefix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99"/>
  <sheetViews>
    <sheetView tabSelected="1" topLeftCell="A17" workbookViewId="0">
      <selection activeCell="O10" sqref="O10"/>
    </sheetView>
  </sheetViews>
  <sheetFormatPr defaultColWidth="8" defaultRowHeight="12.75"/>
  <cols>
    <col min="1" max="1" width="3.50833333333333" style="1" customWidth="1"/>
    <col min="2" max="2" width="10.9833333333333" style="5" customWidth="1"/>
    <col min="3" max="3" width="15.875" style="6" customWidth="1"/>
    <col min="4" max="4" width="7.44166666666667" style="5" customWidth="1"/>
    <col min="5" max="5" width="9" style="1" customWidth="1"/>
    <col min="6" max="6" width="10.7083333333333" style="1" customWidth="1"/>
    <col min="7" max="7" width="10.8416666666667" style="1" customWidth="1"/>
    <col min="8" max="8" width="10.0666666666667" style="1" customWidth="1"/>
    <col min="9" max="10" width="8.66666666666667" style="1"/>
    <col min="11" max="11" width="10.9833333333333" style="1" customWidth="1"/>
    <col min="12" max="12" width="11.7666666666667" style="1" customWidth="1"/>
    <col min="13" max="13" width="10.45" style="1" customWidth="1"/>
    <col min="14" max="14" width="9.54166666666667" style="1" customWidth="1"/>
    <col min="15" max="15" width="10.55" style="1" customWidth="1"/>
    <col min="16" max="16" width="8.75" style="1" customWidth="1"/>
    <col min="17" max="17" width="10.6666666666667" style="1" customWidth="1"/>
    <col min="18" max="18" width="10.7833333333333" style="1" customWidth="1"/>
    <col min="19" max="19" width="10.6333333333333" style="1" customWidth="1"/>
    <col min="20" max="16384" width="8" style="1"/>
  </cols>
  <sheetData>
    <row r="1" s="1" customFormat="1" ht="27" spans="1:19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</row>
    <row r="2" s="1" customFormat="1" ht="15" customHeight="1" spans="1:19">
      <c r="A2" s="9" t="s">
        <v>1</v>
      </c>
      <c r="B2" s="10" t="s">
        <v>2</v>
      </c>
      <c r="C2" s="11" t="s">
        <v>3</v>
      </c>
      <c r="D2" s="10" t="s">
        <v>4</v>
      </c>
      <c r="E2" s="10" t="s">
        <v>5</v>
      </c>
      <c r="F2" s="12" t="s">
        <v>6</v>
      </c>
      <c r="G2" s="13" t="s">
        <v>7</v>
      </c>
      <c r="H2" s="13"/>
      <c r="I2" s="13" t="s">
        <v>8</v>
      </c>
      <c r="J2" s="13"/>
      <c r="K2" s="13" t="s">
        <v>9</v>
      </c>
      <c r="L2" s="14" t="s">
        <v>10</v>
      </c>
      <c r="M2" s="13" t="s">
        <v>11</v>
      </c>
      <c r="N2" s="13"/>
      <c r="O2" s="13" t="s">
        <v>12</v>
      </c>
      <c r="P2" s="13" t="s">
        <v>12</v>
      </c>
      <c r="Q2" s="15" t="s">
        <v>13</v>
      </c>
      <c r="R2" s="15"/>
      <c r="S2" s="15"/>
    </row>
    <row r="3" s="1" customFormat="1" ht="15" customHeight="1" spans="1:19">
      <c r="A3" s="16"/>
      <c r="B3" s="17"/>
      <c r="C3" s="18"/>
      <c r="D3" s="17"/>
      <c r="E3" s="17"/>
      <c r="F3" s="19"/>
      <c r="G3" s="20" t="s">
        <v>14</v>
      </c>
      <c r="H3" s="20" t="s">
        <v>15</v>
      </c>
      <c r="I3" s="20" t="s">
        <v>16</v>
      </c>
      <c r="J3" s="20" t="s">
        <v>17</v>
      </c>
      <c r="K3" s="21" t="s">
        <v>18</v>
      </c>
      <c r="L3" s="22"/>
      <c r="M3" s="20" t="s">
        <v>19</v>
      </c>
      <c r="N3" s="20" t="s">
        <v>20</v>
      </c>
      <c r="O3" s="20" t="s">
        <v>21</v>
      </c>
      <c r="P3" s="21" t="s">
        <v>18</v>
      </c>
      <c r="Q3" s="23" t="s">
        <v>22</v>
      </c>
      <c r="R3" s="23" t="s">
        <v>23</v>
      </c>
      <c r="S3" s="23" t="s">
        <v>13</v>
      </c>
    </row>
    <row r="4" s="2" customFormat="1" ht="17" customHeight="1" spans="1:19">
      <c r="A4" s="24">
        <v>1</v>
      </c>
      <c r="B4" s="25">
        <v>6508507313</v>
      </c>
      <c r="C4" s="45" t="s">
        <v>24</v>
      </c>
      <c r="D4" s="26" t="s">
        <v>25</v>
      </c>
      <c r="E4" s="27" t="s">
        <v>26</v>
      </c>
      <c r="F4" s="28">
        <v>5246</v>
      </c>
      <c r="G4" s="29">
        <f t="shared" ref="G4:G15" si="0">ROUND(F4*0.16,2)</f>
        <v>839.36</v>
      </c>
      <c r="H4" s="29">
        <f t="shared" ref="H4:H15" si="1">ROUND(F4*0.08,2)</f>
        <v>419.68</v>
      </c>
      <c r="I4" s="29">
        <f t="shared" ref="I4:I15" si="2">ROUND(F4*0.005,2)</f>
        <v>26.23</v>
      </c>
      <c r="J4" s="29">
        <f t="shared" ref="J4:J15" si="3">ROUND(F4*0.005,2)</f>
        <v>26.23</v>
      </c>
      <c r="K4" s="29">
        <f t="shared" ref="K4:K15" si="4">ROUND(F4*0.2%,2)</f>
        <v>10.49</v>
      </c>
      <c r="L4" s="28">
        <v>5246</v>
      </c>
      <c r="M4" s="29">
        <f t="shared" ref="M4:M15" si="5">ROUND(L4*0.085,2)</f>
        <v>445.91</v>
      </c>
      <c r="N4" s="29">
        <f>ROUND(L4*2%,2)</f>
        <v>104.92</v>
      </c>
      <c r="O4" s="29">
        <v>10</v>
      </c>
      <c r="P4" s="29">
        <v>10</v>
      </c>
      <c r="Q4" s="30">
        <f>P4+M4+K4+I4+G4</f>
        <v>1331.99</v>
      </c>
      <c r="R4" s="30">
        <f>O4+N4+J4+H4</f>
        <v>560.83</v>
      </c>
      <c r="S4" s="30">
        <f t="shared" ref="S4:S15" si="6">Q4+R4</f>
        <v>1892.82</v>
      </c>
    </row>
    <row r="5" s="3" customFormat="1" ht="17" customHeight="1" spans="1:19">
      <c r="A5" s="31">
        <v>2</v>
      </c>
      <c r="B5" s="25">
        <v>6508114886</v>
      </c>
      <c r="C5" s="45" t="s">
        <v>27</v>
      </c>
      <c r="D5" s="26" t="s">
        <v>28</v>
      </c>
      <c r="E5" s="32" t="s">
        <v>26</v>
      </c>
      <c r="F5" s="28">
        <v>5246</v>
      </c>
      <c r="G5" s="29">
        <f t="shared" si="0"/>
        <v>839.36</v>
      </c>
      <c r="H5" s="29">
        <f t="shared" si="1"/>
        <v>419.68</v>
      </c>
      <c r="I5" s="29">
        <f t="shared" si="2"/>
        <v>26.23</v>
      </c>
      <c r="J5" s="29">
        <f t="shared" si="3"/>
        <v>26.23</v>
      </c>
      <c r="K5" s="29">
        <f t="shared" si="4"/>
        <v>10.49</v>
      </c>
      <c r="L5" s="28">
        <v>5246</v>
      </c>
      <c r="M5" s="29">
        <f t="shared" si="5"/>
        <v>445.91</v>
      </c>
      <c r="N5" s="29">
        <f t="shared" ref="N5:N15" si="7">ROUND(L5*0.02,2)</f>
        <v>104.92</v>
      </c>
      <c r="O5" s="29">
        <v>10</v>
      </c>
      <c r="P5" s="29">
        <v>10</v>
      </c>
      <c r="Q5" s="30">
        <f>P5+M5+K5+I5+G5</f>
        <v>1331.99</v>
      </c>
      <c r="R5" s="30">
        <f>O5+N5+J5+H5</f>
        <v>560.83</v>
      </c>
      <c r="S5" s="30">
        <f t="shared" si="6"/>
        <v>1892.82</v>
      </c>
    </row>
    <row r="6" s="4" customFormat="1" ht="18" customHeight="1" spans="1:19">
      <c r="A6" s="31">
        <v>3</v>
      </c>
      <c r="B6" s="45" t="s">
        <v>29</v>
      </c>
      <c r="C6" s="45" t="s">
        <v>30</v>
      </c>
      <c r="D6" s="26" t="s">
        <v>31</v>
      </c>
      <c r="E6" s="27" t="s">
        <v>32</v>
      </c>
      <c r="F6" s="28">
        <v>5246</v>
      </c>
      <c r="G6" s="29">
        <f t="shared" si="0"/>
        <v>839.36</v>
      </c>
      <c r="H6" s="29">
        <f t="shared" si="1"/>
        <v>419.68</v>
      </c>
      <c r="I6" s="29">
        <f t="shared" si="2"/>
        <v>26.23</v>
      </c>
      <c r="J6" s="29">
        <f t="shared" si="3"/>
        <v>26.23</v>
      </c>
      <c r="K6" s="29">
        <f t="shared" si="4"/>
        <v>10.49</v>
      </c>
      <c r="L6" s="28">
        <v>5246</v>
      </c>
      <c r="M6" s="29">
        <f t="shared" si="5"/>
        <v>445.91</v>
      </c>
      <c r="N6" s="33">
        <f t="shared" si="7"/>
        <v>104.92</v>
      </c>
      <c r="O6" s="29">
        <v>10</v>
      </c>
      <c r="P6" s="29">
        <v>10</v>
      </c>
      <c r="Q6" s="30">
        <f t="shared" ref="Q6:Q9" si="8">G6+I6+K6+M6+O6</f>
        <v>1331.99</v>
      </c>
      <c r="R6" s="30">
        <f t="shared" ref="R6:R9" si="9">H6+J6+N6+P6</f>
        <v>560.83</v>
      </c>
      <c r="S6" s="30">
        <f t="shared" si="6"/>
        <v>1892.82</v>
      </c>
    </row>
    <row r="7" s="4" customFormat="1" ht="18" customHeight="1" spans="1:19">
      <c r="A7" s="24">
        <v>4</v>
      </c>
      <c r="B7" s="45" t="s">
        <v>33</v>
      </c>
      <c r="C7" s="45" t="s">
        <v>34</v>
      </c>
      <c r="D7" s="26" t="s">
        <v>35</v>
      </c>
      <c r="E7" s="27" t="s">
        <v>32</v>
      </c>
      <c r="F7" s="28">
        <v>5246</v>
      </c>
      <c r="G7" s="29">
        <f t="shared" si="0"/>
        <v>839.36</v>
      </c>
      <c r="H7" s="29">
        <f t="shared" si="1"/>
        <v>419.68</v>
      </c>
      <c r="I7" s="29">
        <f t="shared" si="2"/>
        <v>26.23</v>
      </c>
      <c r="J7" s="29">
        <f t="shared" si="3"/>
        <v>26.23</v>
      </c>
      <c r="K7" s="29">
        <f t="shared" si="4"/>
        <v>10.49</v>
      </c>
      <c r="L7" s="28">
        <v>5246</v>
      </c>
      <c r="M7" s="29">
        <f t="shared" si="5"/>
        <v>445.91</v>
      </c>
      <c r="N7" s="33">
        <f t="shared" si="7"/>
        <v>104.92</v>
      </c>
      <c r="O7" s="29">
        <v>10</v>
      </c>
      <c r="P7" s="29">
        <v>10</v>
      </c>
      <c r="Q7" s="30">
        <f t="shared" si="8"/>
        <v>1331.99</v>
      </c>
      <c r="R7" s="30">
        <f t="shared" si="9"/>
        <v>560.83</v>
      </c>
      <c r="S7" s="30">
        <f t="shared" si="6"/>
        <v>1892.82</v>
      </c>
    </row>
    <row r="8" s="4" customFormat="1" ht="18" customHeight="1" spans="1:19">
      <c r="A8" s="31">
        <v>5</v>
      </c>
      <c r="B8" s="45" t="s">
        <v>36</v>
      </c>
      <c r="C8" s="25" t="s">
        <v>37</v>
      </c>
      <c r="D8" s="26" t="s">
        <v>38</v>
      </c>
      <c r="E8" s="27" t="s">
        <v>32</v>
      </c>
      <c r="F8" s="28">
        <v>5246</v>
      </c>
      <c r="G8" s="29">
        <f t="shared" si="0"/>
        <v>839.36</v>
      </c>
      <c r="H8" s="29">
        <f t="shared" si="1"/>
        <v>419.68</v>
      </c>
      <c r="I8" s="29">
        <f t="shared" si="2"/>
        <v>26.23</v>
      </c>
      <c r="J8" s="29">
        <f t="shared" si="3"/>
        <v>26.23</v>
      </c>
      <c r="K8" s="29">
        <f t="shared" si="4"/>
        <v>10.49</v>
      </c>
      <c r="L8" s="28">
        <v>5246</v>
      </c>
      <c r="M8" s="29">
        <f t="shared" si="5"/>
        <v>445.91</v>
      </c>
      <c r="N8" s="33">
        <f t="shared" si="7"/>
        <v>104.92</v>
      </c>
      <c r="O8" s="29">
        <v>10</v>
      </c>
      <c r="P8" s="29">
        <v>10</v>
      </c>
      <c r="Q8" s="30">
        <f t="shared" si="8"/>
        <v>1331.99</v>
      </c>
      <c r="R8" s="30">
        <f t="shared" si="9"/>
        <v>560.83</v>
      </c>
      <c r="S8" s="30">
        <f t="shared" si="6"/>
        <v>1892.82</v>
      </c>
    </row>
    <row r="9" s="4" customFormat="1" ht="18" customHeight="1" spans="1:19">
      <c r="A9" s="24">
        <v>6</v>
      </c>
      <c r="B9" s="45" t="s">
        <v>39</v>
      </c>
      <c r="C9" s="45" t="s">
        <v>40</v>
      </c>
      <c r="D9" s="26" t="s">
        <v>41</v>
      </c>
      <c r="E9" s="27" t="s">
        <v>32</v>
      </c>
      <c r="F9" s="28">
        <v>5246</v>
      </c>
      <c r="G9" s="29">
        <f t="shared" si="0"/>
        <v>839.36</v>
      </c>
      <c r="H9" s="29">
        <f t="shared" si="1"/>
        <v>419.68</v>
      </c>
      <c r="I9" s="29">
        <f t="shared" si="2"/>
        <v>26.23</v>
      </c>
      <c r="J9" s="29">
        <f t="shared" si="3"/>
        <v>26.23</v>
      </c>
      <c r="K9" s="29">
        <f t="shared" si="4"/>
        <v>10.49</v>
      </c>
      <c r="L9" s="28">
        <v>5246</v>
      </c>
      <c r="M9" s="29">
        <f t="shared" si="5"/>
        <v>445.91</v>
      </c>
      <c r="N9" s="33">
        <f t="shared" si="7"/>
        <v>104.92</v>
      </c>
      <c r="O9" s="29">
        <v>10</v>
      </c>
      <c r="P9" s="29">
        <v>10</v>
      </c>
      <c r="Q9" s="30">
        <f t="shared" si="8"/>
        <v>1331.99</v>
      </c>
      <c r="R9" s="30">
        <f t="shared" si="9"/>
        <v>560.83</v>
      </c>
      <c r="S9" s="30">
        <f t="shared" si="6"/>
        <v>1892.82</v>
      </c>
    </row>
    <row r="10" s="2" customFormat="1" ht="13.5" spans="1:19">
      <c r="A10" s="24">
        <v>7</v>
      </c>
      <c r="B10" s="45" t="s">
        <v>42</v>
      </c>
      <c r="C10" s="45" t="s">
        <v>43</v>
      </c>
      <c r="D10" s="26" t="s">
        <v>44</v>
      </c>
      <c r="E10" s="27" t="s">
        <v>45</v>
      </c>
      <c r="F10" s="28">
        <v>5246</v>
      </c>
      <c r="G10" s="29">
        <f t="shared" si="0"/>
        <v>839.36</v>
      </c>
      <c r="H10" s="29">
        <f t="shared" si="1"/>
        <v>419.68</v>
      </c>
      <c r="I10" s="29">
        <f t="shared" si="2"/>
        <v>26.23</v>
      </c>
      <c r="J10" s="29">
        <f t="shared" si="3"/>
        <v>26.23</v>
      </c>
      <c r="K10" s="29">
        <f t="shared" si="4"/>
        <v>10.49</v>
      </c>
      <c r="L10" s="28">
        <v>5246</v>
      </c>
      <c r="M10" s="29">
        <f t="shared" si="5"/>
        <v>445.91</v>
      </c>
      <c r="N10" s="29">
        <f t="shared" si="7"/>
        <v>104.92</v>
      </c>
      <c r="O10" s="29">
        <v>10</v>
      </c>
      <c r="P10" s="29">
        <v>10</v>
      </c>
      <c r="Q10" s="30">
        <f t="shared" ref="Q10:Q15" si="10">P10+M10+K10+I10+G10</f>
        <v>1331.99</v>
      </c>
      <c r="R10" s="30">
        <f t="shared" ref="R10:R15" si="11">O10+N10+J10+H10</f>
        <v>560.83</v>
      </c>
      <c r="S10" s="30">
        <f t="shared" si="6"/>
        <v>1892.82</v>
      </c>
    </row>
    <row r="11" s="2" customFormat="1" ht="13.5" spans="1:19">
      <c r="A11" s="31">
        <v>8</v>
      </c>
      <c r="B11" s="45" t="s">
        <v>46</v>
      </c>
      <c r="C11" s="45" t="s">
        <v>47</v>
      </c>
      <c r="D11" s="26" t="s">
        <v>48</v>
      </c>
      <c r="E11" s="27" t="s">
        <v>45</v>
      </c>
      <c r="F11" s="28">
        <v>5246</v>
      </c>
      <c r="G11" s="29">
        <f t="shared" si="0"/>
        <v>839.36</v>
      </c>
      <c r="H11" s="29">
        <f t="shared" si="1"/>
        <v>419.68</v>
      </c>
      <c r="I11" s="29">
        <f t="shared" si="2"/>
        <v>26.23</v>
      </c>
      <c r="J11" s="29">
        <f t="shared" si="3"/>
        <v>26.23</v>
      </c>
      <c r="K11" s="29">
        <f t="shared" si="4"/>
        <v>10.49</v>
      </c>
      <c r="L11" s="28">
        <v>5246</v>
      </c>
      <c r="M11" s="29">
        <f t="shared" si="5"/>
        <v>445.91</v>
      </c>
      <c r="N11" s="29">
        <f t="shared" si="7"/>
        <v>104.92</v>
      </c>
      <c r="O11" s="29">
        <v>10</v>
      </c>
      <c r="P11" s="29">
        <v>10</v>
      </c>
      <c r="Q11" s="30">
        <f t="shared" si="10"/>
        <v>1331.99</v>
      </c>
      <c r="R11" s="30">
        <f t="shared" si="11"/>
        <v>560.83</v>
      </c>
      <c r="S11" s="30">
        <f t="shared" si="6"/>
        <v>1892.82</v>
      </c>
    </row>
    <row r="12" s="2" customFormat="1" ht="13.5" spans="1:19">
      <c r="A12" s="31">
        <v>9</v>
      </c>
      <c r="B12" s="45" t="s">
        <v>49</v>
      </c>
      <c r="C12" s="45" t="s">
        <v>50</v>
      </c>
      <c r="D12" s="26" t="s">
        <v>51</v>
      </c>
      <c r="E12" s="27" t="s">
        <v>45</v>
      </c>
      <c r="F12" s="28">
        <v>5246</v>
      </c>
      <c r="G12" s="29">
        <f t="shared" si="0"/>
        <v>839.36</v>
      </c>
      <c r="H12" s="29">
        <f t="shared" si="1"/>
        <v>419.68</v>
      </c>
      <c r="I12" s="29">
        <f t="shared" si="2"/>
        <v>26.23</v>
      </c>
      <c r="J12" s="29">
        <f t="shared" si="3"/>
        <v>26.23</v>
      </c>
      <c r="K12" s="29">
        <f t="shared" si="4"/>
        <v>10.49</v>
      </c>
      <c r="L12" s="28">
        <v>5246</v>
      </c>
      <c r="M12" s="29">
        <f t="shared" si="5"/>
        <v>445.91</v>
      </c>
      <c r="N12" s="29">
        <f t="shared" si="7"/>
        <v>104.92</v>
      </c>
      <c r="O12" s="29">
        <v>10</v>
      </c>
      <c r="P12" s="29">
        <v>10</v>
      </c>
      <c r="Q12" s="30">
        <f t="shared" si="10"/>
        <v>1331.99</v>
      </c>
      <c r="R12" s="30">
        <f t="shared" si="11"/>
        <v>560.83</v>
      </c>
      <c r="S12" s="30">
        <f t="shared" si="6"/>
        <v>1892.82</v>
      </c>
    </row>
    <row r="13" s="2" customFormat="1" ht="13.5" spans="1:19">
      <c r="A13" s="31">
        <v>10</v>
      </c>
      <c r="B13" s="25">
        <v>6512997240</v>
      </c>
      <c r="C13" s="45" t="s">
        <v>52</v>
      </c>
      <c r="D13" s="26" t="s">
        <v>53</v>
      </c>
      <c r="E13" s="27" t="s">
        <v>54</v>
      </c>
      <c r="F13" s="28">
        <v>5246</v>
      </c>
      <c r="G13" s="29">
        <f t="shared" si="0"/>
        <v>839.36</v>
      </c>
      <c r="H13" s="29">
        <f t="shared" si="1"/>
        <v>419.68</v>
      </c>
      <c r="I13" s="29">
        <f t="shared" si="2"/>
        <v>26.23</v>
      </c>
      <c r="J13" s="29">
        <f t="shared" si="3"/>
        <v>26.23</v>
      </c>
      <c r="K13" s="29">
        <f t="shared" si="4"/>
        <v>10.49</v>
      </c>
      <c r="L13" s="28">
        <v>5246</v>
      </c>
      <c r="M13" s="29">
        <f t="shared" si="5"/>
        <v>445.91</v>
      </c>
      <c r="N13" s="29">
        <f t="shared" si="7"/>
        <v>104.92</v>
      </c>
      <c r="O13" s="29">
        <v>10</v>
      </c>
      <c r="P13" s="29">
        <v>10</v>
      </c>
      <c r="Q13" s="30">
        <f t="shared" si="10"/>
        <v>1331.99</v>
      </c>
      <c r="R13" s="30">
        <f t="shared" si="11"/>
        <v>560.83</v>
      </c>
      <c r="S13" s="30">
        <f t="shared" si="6"/>
        <v>1892.82</v>
      </c>
    </row>
    <row r="14" s="2" customFormat="1" ht="13.5" spans="1:19">
      <c r="A14" s="31">
        <v>11</v>
      </c>
      <c r="B14" s="45" t="s">
        <v>55</v>
      </c>
      <c r="C14" s="45" t="s">
        <v>56</v>
      </c>
      <c r="D14" s="26" t="s">
        <v>57</v>
      </c>
      <c r="E14" s="27" t="s">
        <v>32</v>
      </c>
      <c r="F14" s="28">
        <v>5246</v>
      </c>
      <c r="G14" s="29">
        <f t="shared" si="0"/>
        <v>839.36</v>
      </c>
      <c r="H14" s="29">
        <f t="shared" si="1"/>
        <v>419.68</v>
      </c>
      <c r="I14" s="29">
        <f t="shared" si="2"/>
        <v>26.23</v>
      </c>
      <c r="J14" s="29">
        <f t="shared" si="3"/>
        <v>26.23</v>
      </c>
      <c r="K14" s="29">
        <f t="shared" si="4"/>
        <v>10.49</v>
      </c>
      <c r="L14" s="28">
        <v>5246</v>
      </c>
      <c r="M14" s="29">
        <f t="shared" si="5"/>
        <v>445.91</v>
      </c>
      <c r="N14" s="29">
        <f t="shared" si="7"/>
        <v>104.92</v>
      </c>
      <c r="O14" s="29">
        <v>10</v>
      </c>
      <c r="P14" s="29">
        <v>10</v>
      </c>
      <c r="Q14" s="30">
        <f t="shared" si="10"/>
        <v>1331.99</v>
      </c>
      <c r="R14" s="30">
        <f t="shared" si="11"/>
        <v>560.83</v>
      </c>
      <c r="S14" s="30">
        <f t="shared" si="6"/>
        <v>1892.82</v>
      </c>
    </row>
    <row r="15" s="1" customFormat="1" spans="1:19">
      <c r="A15" s="31">
        <v>12</v>
      </c>
      <c r="B15" s="46" t="s">
        <v>58</v>
      </c>
      <c r="C15" s="47" t="s">
        <v>59</v>
      </c>
      <c r="D15" s="31" t="s">
        <v>60</v>
      </c>
      <c r="E15" s="27" t="s">
        <v>32</v>
      </c>
      <c r="F15" s="28">
        <v>5246</v>
      </c>
      <c r="G15" s="29">
        <f t="shared" si="0"/>
        <v>839.36</v>
      </c>
      <c r="H15" s="29">
        <f t="shared" si="1"/>
        <v>419.68</v>
      </c>
      <c r="I15" s="29">
        <f t="shared" si="2"/>
        <v>26.23</v>
      </c>
      <c r="J15" s="29">
        <f t="shared" si="3"/>
        <v>26.23</v>
      </c>
      <c r="K15" s="29">
        <f t="shared" si="4"/>
        <v>10.49</v>
      </c>
      <c r="L15" s="28">
        <v>5246</v>
      </c>
      <c r="M15" s="29">
        <f t="shared" si="5"/>
        <v>445.91</v>
      </c>
      <c r="N15" s="29">
        <f t="shared" si="7"/>
        <v>104.92</v>
      </c>
      <c r="O15" s="29">
        <v>10</v>
      </c>
      <c r="P15" s="29">
        <v>10</v>
      </c>
      <c r="Q15" s="30">
        <f t="shared" si="10"/>
        <v>1331.99</v>
      </c>
      <c r="R15" s="30">
        <f t="shared" si="11"/>
        <v>560.83</v>
      </c>
      <c r="S15" s="30">
        <f t="shared" si="6"/>
        <v>1892.82</v>
      </c>
    </row>
    <row r="16" s="1" customFormat="1" ht="20" customHeight="1" spans="1:19">
      <c r="A16" s="36"/>
      <c r="B16" s="36" t="s">
        <v>61</v>
      </c>
      <c r="C16" s="37"/>
      <c r="D16" s="38"/>
      <c r="E16" s="37"/>
      <c r="F16" s="39">
        <f t="shared" ref="F16:S16" si="12">SUM(F4:F15)</f>
        <v>62952</v>
      </c>
      <c r="G16" s="39">
        <f t="shared" si="12"/>
        <v>10072.32</v>
      </c>
      <c r="H16" s="39">
        <f t="shared" si="12"/>
        <v>5036.16</v>
      </c>
      <c r="I16" s="39">
        <f t="shared" si="12"/>
        <v>314.76</v>
      </c>
      <c r="J16" s="39">
        <f t="shared" si="12"/>
        <v>314.76</v>
      </c>
      <c r="K16" s="39">
        <f t="shared" si="12"/>
        <v>125.88</v>
      </c>
      <c r="L16" s="39">
        <f t="shared" si="12"/>
        <v>62952</v>
      </c>
      <c r="M16" s="39">
        <f t="shared" si="12"/>
        <v>5350.92</v>
      </c>
      <c r="N16" s="39">
        <f t="shared" si="12"/>
        <v>1259.04</v>
      </c>
      <c r="O16" s="39">
        <f t="shared" si="12"/>
        <v>120</v>
      </c>
      <c r="P16" s="39">
        <f t="shared" si="12"/>
        <v>120</v>
      </c>
      <c r="Q16" s="39">
        <f t="shared" si="12"/>
        <v>15983.88</v>
      </c>
      <c r="R16" s="39">
        <f t="shared" si="12"/>
        <v>6729.96</v>
      </c>
      <c r="S16" s="39">
        <f t="shared" si="12"/>
        <v>22713.84</v>
      </c>
    </row>
    <row r="18" s="1" customFormat="1" ht="27" spans="1:19">
      <c r="A18" s="7" t="s">
        <v>62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</row>
    <row r="19" s="1" customFormat="1" spans="1:19">
      <c r="A19" s="16" t="s">
        <v>1</v>
      </c>
      <c r="B19" s="17" t="s">
        <v>2</v>
      </c>
      <c r="C19" s="18" t="s">
        <v>3</v>
      </c>
      <c r="D19" s="17" t="s">
        <v>4</v>
      </c>
      <c r="E19" s="17" t="s">
        <v>63</v>
      </c>
      <c r="F19" s="19" t="s">
        <v>6</v>
      </c>
      <c r="G19" s="40" t="s">
        <v>7</v>
      </c>
      <c r="H19" s="40"/>
      <c r="I19" s="40" t="s">
        <v>8</v>
      </c>
      <c r="J19" s="40"/>
      <c r="K19" s="40" t="s">
        <v>9</v>
      </c>
      <c r="L19" s="41" t="s">
        <v>10</v>
      </c>
      <c r="M19" s="40" t="s">
        <v>11</v>
      </c>
      <c r="N19" s="40"/>
      <c r="O19" s="40" t="s">
        <v>12</v>
      </c>
      <c r="P19" s="40" t="s">
        <v>64</v>
      </c>
      <c r="Q19" s="40" t="s">
        <v>13</v>
      </c>
      <c r="R19" s="40"/>
      <c r="S19" s="40"/>
    </row>
    <row r="20" s="1" customFormat="1" spans="1:19">
      <c r="A20" s="16"/>
      <c r="B20" s="17"/>
      <c r="C20" s="18"/>
      <c r="D20" s="17"/>
      <c r="E20" s="17"/>
      <c r="F20" s="19"/>
      <c r="G20" s="40" t="s">
        <v>14</v>
      </c>
      <c r="H20" s="40" t="s">
        <v>15</v>
      </c>
      <c r="I20" s="40" t="s">
        <v>16</v>
      </c>
      <c r="J20" s="40" t="s">
        <v>17</v>
      </c>
      <c r="K20" s="21" t="s">
        <v>18</v>
      </c>
      <c r="L20" s="41"/>
      <c r="M20" s="40" t="s">
        <v>65</v>
      </c>
      <c r="N20" s="40" t="s">
        <v>20</v>
      </c>
      <c r="O20" s="40" t="s">
        <v>17</v>
      </c>
      <c r="P20" s="42" t="s">
        <v>66</v>
      </c>
      <c r="Q20" s="23" t="s">
        <v>22</v>
      </c>
      <c r="R20" s="23" t="s">
        <v>23</v>
      </c>
      <c r="S20" s="23" t="s">
        <v>13</v>
      </c>
    </row>
    <row r="21" s="2" customFormat="1" ht="17" customHeight="1" spans="1:19">
      <c r="A21" s="24">
        <v>1</v>
      </c>
      <c r="B21" s="25">
        <v>6508507313</v>
      </c>
      <c r="C21" s="45" t="s">
        <v>24</v>
      </c>
      <c r="D21" s="26" t="s">
        <v>25</v>
      </c>
      <c r="E21" s="43" t="s">
        <v>67</v>
      </c>
      <c r="F21" s="28">
        <v>177</v>
      </c>
      <c r="G21" s="29">
        <f t="shared" ref="G21:G28" si="13">ROUND(F21*0.16,2)</f>
        <v>28.32</v>
      </c>
      <c r="H21" s="29">
        <f t="shared" ref="H21:H28" si="14">ROUND(F21*0.08,2)</f>
        <v>14.16</v>
      </c>
      <c r="I21" s="29">
        <v>0.88</v>
      </c>
      <c r="J21" s="29">
        <v>0.88</v>
      </c>
      <c r="K21" s="29">
        <f t="shared" ref="K21:K28" si="15">ROUND(F21*0.002,2)</f>
        <v>0.35</v>
      </c>
      <c r="L21" s="28"/>
      <c r="M21" s="29"/>
      <c r="N21" s="29"/>
      <c r="O21" s="29"/>
      <c r="P21" s="29"/>
      <c r="Q21" s="30">
        <f t="shared" ref="Q21:Q28" si="16">G21+I21+K21+M21+P21</f>
        <v>29.55</v>
      </c>
      <c r="R21" s="30">
        <f t="shared" ref="R21:R28" si="17">H21+J21+N21+O21</f>
        <v>15.04</v>
      </c>
      <c r="S21" s="30">
        <f t="shared" ref="S21:S28" si="18">Q21+R21</f>
        <v>44.59</v>
      </c>
    </row>
    <row r="22" s="3" customFormat="1" ht="17" customHeight="1" spans="1:19">
      <c r="A22" s="24">
        <v>2</v>
      </c>
      <c r="B22" s="25">
        <v>6508114886</v>
      </c>
      <c r="C22" s="45" t="s">
        <v>27</v>
      </c>
      <c r="D22" s="26" t="s">
        <v>28</v>
      </c>
      <c r="E22" s="43" t="s">
        <v>67</v>
      </c>
      <c r="F22" s="28">
        <v>177</v>
      </c>
      <c r="G22" s="29">
        <f t="shared" si="13"/>
        <v>28.32</v>
      </c>
      <c r="H22" s="29">
        <f t="shared" si="14"/>
        <v>14.16</v>
      </c>
      <c r="I22" s="29">
        <v>0.88</v>
      </c>
      <c r="J22" s="29">
        <v>0.88</v>
      </c>
      <c r="K22" s="29">
        <f t="shared" si="15"/>
        <v>0.35</v>
      </c>
      <c r="L22" s="28"/>
      <c r="M22" s="29"/>
      <c r="N22" s="29"/>
      <c r="O22" s="29"/>
      <c r="P22" s="29"/>
      <c r="Q22" s="30">
        <f t="shared" si="16"/>
        <v>29.55</v>
      </c>
      <c r="R22" s="30">
        <f t="shared" si="17"/>
        <v>15.04</v>
      </c>
      <c r="S22" s="30">
        <f t="shared" si="18"/>
        <v>44.59</v>
      </c>
    </row>
    <row r="23" s="4" customFormat="1" ht="18" customHeight="1" spans="1:19">
      <c r="A23" s="24">
        <v>3</v>
      </c>
      <c r="B23" s="45" t="s">
        <v>29</v>
      </c>
      <c r="C23" s="45" t="s">
        <v>30</v>
      </c>
      <c r="D23" s="26" t="s">
        <v>31</v>
      </c>
      <c r="E23" s="43" t="s">
        <v>67</v>
      </c>
      <c r="F23" s="28">
        <v>177</v>
      </c>
      <c r="G23" s="29">
        <f t="shared" si="13"/>
        <v>28.32</v>
      </c>
      <c r="H23" s="29">
        <f t="shared" si="14"/>
        <v>14.16</v>
      </c>
      <c r="I23" s="29">
        <v>0.88</v>
      </c>
      <c r="J23" s="29">
        <v>0.88</v>
      </c>
      <c r="K23" s="29">
        <f t="shared" si="15"/>
        <v>0.35</v>
      </c>
      <c r="L23" s="28"/>
      <c r="M23" s="29"/>
      <c r="N23" s="29"/>
      <c r="O23" s="29"/>
      <c r="P23" s="29"/>
      <c r="Q23" s="30">
        <f t="shared" si="16"/>
        <v>29.55</v>
      </c>
      <c r="R23" s="30">
        <f t="shared" si="17"/>
        <v>15.04</v>
      </c>
      <c r="S23" s="30">
        <f t="shared" si="18"/>
        <v>44.59</v>
      </c>
    </row>
    <row r="24" s="4" customFormat="1" ht="18" customHeight="1" spans="1:19">
      <c r="A24" s="24">
        <v>4</v>
      </c>
      <c r="B24" s="45" t="s">
        <v>33</v>
      </c>
      <c r="C24" s="45" t="s">
        <v>34</v>
      </c>
      <c r="D24" s="26" t="s">
        <v>35</v>
      </c>
      <c r="E24" s="43" t="s">
        <v>67</v>
      </c>
      <c r="F24" s="28">
        <v>177</v>
      </c>
      <c r="G24" s="29">
        <f t="shared" si="13"/>
        <v>28.32</v>
      </c>
      <c r="H24" s="29">
        <f t="shared" si="14"/>
        <v>14.16</v>
      </c>
      <c r="I24" s="29">
        <v>0.88</v>
      </c>
      <c r="J24" s="29">
        <v>0.88</v>
      </c>
      <c r="K24" s="29">
        <f t="shared" si="15"/>
        <v>0.35</v>
      </c>
      <c r="L24" s="28"/>
      <c r="M24" s="29"/>
      <c r="N24" s="29"/>
      <c r="O24" s="29"/>
      <c r="P24" s="29"/>
      <c r="Q24" s="30">
        <f t="shared" si="16"/>
        <v>29.55</v>
      </c>
      <c r="R24" s="30">
        <f t="shared" si="17"/>
        <v>15.04</v>
      </c>
      <c r="S24" s="30">
        <f t="shared" si="18"/>
        <v>44.59</v>
      </c>
    </row>
    <row r="25" s="4" customFormat="1" ht="18" customHeight="1" spans="1:19">
      <c r="A25" s="24">
        <v>5</v>
      </c>
      <c r="B25" s="45" t="s">
        <v>36</v>
      </c>
      <c r="C25" s="25" t="s">
        <v>37</v>
      </c>
      <c r="D25" s="26" t="s">
        <v>38</v>
      </c>
      <c r="E25" s="43" t="s">
        <v>67</v>
      </c>
      <c r="F25" s="28">
        <v>177</v>
      </c>
      <c r="G25" s="29">
        <f t="shared" si="13"/>
        <v>28.32</v>
      </c>
      <c r="H25" s="29">
        <f t="shared" si="14"/>
        <v>14.16</v>
      </c>
      <c r="I25" s="29">
        <v>0.88</v>
      </c>
      <c r="J25" s="29">
        <v>0.88</v>
      </c>
      <c r="K25" s="29">
        <f t="shared" si="15"/>
        <v>0.35</v>
      </c>
      <c r="L25" s="28"/>
      <c r="M25" s="29"/>
      <c r="N25" s="29"/>
      <c r="O25" s="29"/>
      <c r="P25" s="29"/>
      <c r="Q25" s="30">
        <f t="shared" si="16"/>
        <v>29.55</v>
      </c>
      <c r="R25" s="30">
        <f t="shared" si="17"/>
        <v>15.04</v>
      </c>
      <c r="S25" s="30">
        <f t="shared" si="18"/>
        <v>44.59</v>
      </c>
    </row>
    <row r="26" s="4" customFormat="1" ht="18" customHeight="1" spans="1:19">
      <c r="A26" s="24">
        <v>6</v>
      </c>
      <c r="B26" s="45" t="s">
        <v>39</v>
      </c>
      <c r="C26" s="45" t="s">
        <v>40</v>
      </c>
      <c r="D26" s="26" t="s">
        <v>41</v>
      </c>
      <c r="E26" s="43" t="s">
        <v>67</v>
      </c>
      <c r="F26" s="28">
        <v>177</v>
      </c>
      <c r="G26" s="29">
        <f t="shared" si="13"/>
        <v>28.32</v>
      </c>
      <c r="H26" s="29">
        <f t="shared" si="14"/>
        <v>14.16</v>
      </c>
      <c r="I26" s="29">
        <v>0.88</v>
      </c>
      <c r="J26" s="29">
        <v>0.88</v>
      </c>
      <c r="K26" s="29">
        <f t="shared" si="15"/>
        <v>0.35</v>
      </c>
      <c r="L26" s="28"/>
      <c r="M26" s="29"/>
      <c r="N26" s="29"/>
      <c r="O26" s="29"/>
      <c r="P26" s="29"/>
      <c r="Q26" s="30">
        <f t="shared" si="16"/>
        <v>29.55</v>
      </c>
      <c r="R26" s="30">
        <f t="shared" si="17"/>
        <v>15.04</v>
      </c>
      <c r="S26" s="30">
        <f t="shared" si="18"/>
        <v>44.59</v>
      </c>
    </row>
    <row r="27" s="4" customFormat="1" ht="18" customHeight="1" spans="1:19">
      <c r="A27" s="24">
        <v>7</v>
      </c>
      <c r="B27" s="45" t="s">
        <v>42</v>
      </c>
      <c r="C27" s="45" t="s">
        <v>43</v>
      </c>
      <c r="D27" s="26" t="s">
        <v>44</v>
      </c>
      <c r="E27" s="43" t="s">
        <v>67</v>
      </c>
      <c r="F27" s="28">
        <v>177</v>
      </c>
      <c r="G27" s="29">
        <f t="shared" si="13"/>
        <v>28.32</v>
      </c>
      <c r="H27" s="29">
        <f t="shared" si="14"/>
        <v>14.16</v>
      </c>
      <c r="I27" s="29">
        <v>0.88</v>
      </c>
      <c r="J27" s="29">
        <v>0.88</v>
      </c>
      <c r="K27" s="29">
        <f t="shared" si="15"/>
        <v>0.35</v>
      </c>
      <c r="L27" s="28"/>
      <c r="M27" s="29"/>
      <c r="N27" s="29"/>
      <c r="O27" s="29"/>
      <c r="P27" s="29"/>
      <c r="Q27" s="30">
        <f t="shared" si="16"/>
        <v>29.55</v>
      </c>
      <c r="R27" s="30">
        <f t="shared" si="17"/>
        <v>15.04</v>
      </c>
      <c r="S27" s="30">
        <f t="shared" si="18"/>
        <v>44.59</v>
      </c>
    </row>
    <row r="28" s="4" customFormat="1" ht="18" customHeight="1" spans="1:19">
      <c r="A28" s="24">
        <v>8</v>
      </c>
      <c r="B28" s="45" t="s">
        <v>46</v>
      </c>
      <c r="C28" s="45" t="s">
        <v>47</v>
      </c>
      <c r="D28" s="26" t="s">
        <v>48</v>
      </c>
      <c r="E28" s="43" t="s">
        <v>67</v>
      </c>
      <c r="F28" s="28">
        <v>177</v>
      </c>
      <c r="G28" s="29">
        <f t="shared" si="13"/>
        <v>28.32</v>
      </c>
      <c r="H28" s="29">
        <f t="shared" si="14"/>
        <v>14.16</v>
      </c>
      <c r="I28" s="29">
        <v>0.88</v>
      </c>
      <c r="J28" s="29">
        <v>0.88</v>
      </c>
      <c r="K28" s="29">
        <f t="shared" si="15"/>
        <v>0.35</v>
      </c>
      <c r="L28" s="28"/>
      <c r="M28" s="29"/>
      <c r="N28" s="29"/>
      <c r="O28" s="29"/>
      <c r="P28" s="29"/>
      <c r="Q28" s="30">
        <f t="shared" si="16"/>
        <v>29.55</v>
      </c>
      <c r="R28" s="30">
        <f t="shared" si="17"/>
        <v>15.04</v>
      </c>
      <c r="S28" s="30">
        <f t="shared" si="18"/>
        <v>44.59</v>
      </c>
    </row>
    <row r="29" s="1" customFormat="1" spans="1:19">
      <c r="A29" s="36"/>
      <c r="B29" s="36" t="s">
        <v>68</v>
      </c>
      <c r="C29" s="37"/>
      <c r="D29" s="36"/>
      <c r="E29" s="37"/>
      <c r="F29" s="39">
        <f t="shared" ref="F29:S29" si="19">SUM(F21:F28)</f>
        <v>1416</v>
      </c>
      <c r="G29" s="39">
        <f t="shared" si="19"/>
        <v>226.56</v>
      </c>
      <c r="H29" s="39">
        <f t="shared" si="19"/>
        <v>113.28</v>
      </c>
      <c r="I29" s="39">
        <f t="shared" si="19"/>
        <v>7.04</v>
      </c>
      <c r="J29" s="39">
        <f t="shared" si="19"/>
        <v>7.04</v>
      </c>
      <c r="K29" s="39">
        <f t="shared" si="19"/>
        <v>2.8</v>
      </c>
      <c r="L29" s="39">
        <f t="shared" si="19"/>
        <v>0</v>
      </c>
      <c r="M29" s="39">
        <f t="shared" si="19"/>
        <v>0</v>
      </c>
      <c r="N29" s="39">
        <f t="shared" si="19"/>
        <v>0</v>
      </c>
      <c r="O29" s="39">
        <f t="shared" si="19"/>
        <v>0</v>
      </c>
      <c r="P29" s="39">
        <f t="shared" si="19"/>
        <v>0</v>
      </c>
      <c r="Q29" s="39">
        <f t="shared" si="19"/>
        <v>236.4</v>
      </c>
      <c r="R29" s="39">
        <f t="shared" si="19"/>
        <v>120.32</v>
      </c>
      <c r="S29" s="39">
        <f t="shared" si="19"/>
        <v>356.72</v>
      </c>
    </row>
    <row r="30" s="2" customFormat="1" ht="17" customHeight="1" spans="1:19">
      <c r="A30" s="24">
        <v>1</v>
      </c>
      <c r="B30" s="25">
        <v>6508507313</v>
      </c>
      <c r="C30" s="45" t="s">
        <v>24</v>
      </c>
      <c r="D30" s="26" t="s">
        <v>25</v>
      </c>
      <c r="E30" s="43" t="s">
        <v>69</v>
      </c>
      <c r="F30" s="28">
        <v>177</v>
      </c>
      <c r="G30" s="29">
        <f t="shared" ref="G30:G37" si="20">ROUND(F30*0.16,2)</f>
        <v>28.32</v>
      </c>
      <c r="H30" s="29">
        <f t="shared" ref="H30:H37" si="21">ROUND(F30*0.08,2)</f>
        <v>14.16</v>
      </c>
      <c r="I30" s="29">
        <v>0.88</v>
      </c>
      <c r="J30" s="29">
        <v>0.88</v>
      </c>
      <c r="K30" s="29">
        <f t="shared" ref="K30:K37" si="22">ROUND(F30*0.002,2)</f>
        <v>0.35</v>
      </c>
      <c r="L30" s="28"/>
      <c r="M30" s="29"/>
      <c r="N30" s="29"/>
      <c r="O30" s="29"/>
      <c r="P30" s="29"/>
      <c r="Q30" s="30">
        <f t="shared" ref="Q30:Q37" si="23">G30+I30+K30+M30+P30</f>
        <v>29.55</v>
      </c>
      <c r="R30" s="30">
        <f t="shared" ref="R30:R37" si="24">H30+J30+N30+O30</f>
        <v>15.04</v>
      </c>
      <c r="S30" s="30">
        <f t="shared" ref="S30:S37" si="25">Q30+R30</f>
        <v>44.59</v>
      </c>
    </row>
    <row r="31" s="3" customFormat="1" ht="17" customHeight="1" spans="1:19">
      <c r="A31" s="24">
        <v>2</v>
      </c>
      <c r="B31" s="25">
        <v>6508114886</v>
      </c>
      <c r="C31" s="45" t="s">
        <v>27</v>
      </c>
      <c r="D31" s="26" t="s">
        <v>28</v>
      </c>
      <c r="E31" s="43" t="s">
        <v>69</v>
      </c>
      <c r="F31" s="28">
        <v>177</v>
      </c>
      <c r="G31" s="29">
        <f t="shared" si="20"/>
        <v>28.32</v>
      </c>
      <c r="H31" s="29">
        <f t="shared" si="21"/>
        <v>14.16</v>
      </c>
      <c r="I31" s="29">
        <v>0.88</v>
      </c>
      <c r="J31" s="29">
        <v>0.88</v>
      </c>
      <c r="K31" s="29">
        <f t="shared" si="22"/>
        <v>0.35</v>
      </c>
      <c r="L31" s="28"/>
      <c r="M31" s="29"/>
      <c r="N31" s="29"/>
      <c r="O31" s="29"/>
      <c r="P31" s="29"/>
      <c r="Q31" s="30">
        <f t="shared" si="23"/>
        <v>29.55</v>
      </c>
      <c r="R31" s="30">
        <f t="shared" si="24"/>
        <v>15.04</v>
      </c>
      <c r="S31" s="30">
        <f t="shared" si="25"/>
        <v>44.59</v>
      </c>
    </row>
    <row r="32" s="4" customFormat="1" ht="18" customHeight="1" spans="1:19">
      <c r="A32" s="24">
        <v>3</v>
      </c>
      <c r="B32" s="45" t="s">
        <v>29</v>
      </c>
      <c r="C32" s="45" t="s">
        <v>30</v>
      </c>
      <c r="D32" s="26" t="s">
        <v>31</v>
      </c>
      <c r="E32" s="43" t="s">
        <v>69</v>
      </c>
      <c r="F32" s="28">
        <v>177</v>
      </c>
      <c r="G32" s="29">
        <f t="shared" si="20"/>
        <v>28.32</v>
      </c>
      <c r="H32" s="29">
        <f t="shared" si="21"/>
        <v>14.16</v>
      </c>
      <c r="I32" s="29">
        <v>0.88</v>
      </c>
      <c r="J32" s="29">
        <v>0.88</v>
      </c>
      <c r="K32" s="29">
        <f t="shared" si="22"/>
        <v>0.35</v>
      </c>
      <c r="L32" s="28"/>
      <c r="M32" s="29"/>
      <c r="N32" s="29"/>
      <c r="O32" s="29"/>
      <c r="P32" s="29"/>
      <c r="Q32" s="30">
        <f t="shared" si="23"/>
        <v>29.55</v>
      </c>
      <c r="R32" s="30">
        <f t="shared" si="24"/>
        <v>15.04</v>
      </c>
      <c r="S32" s="30">
        <f t="shared" si="25"/>
        <v>44.59</v>
      </c>
    </row>
    <row r="33" s="4" customFormat="1" ht="18" customHeight="1" spans="1:19">
      <c r="A33" s="24">
        <v>4</v>
      </c>
      <c r="B33" s="45" t="s">
        <v>33</v>
      </c>
      <c r="C33" s="45" t="s">
        <v>34</v>
      </c>
      <c r="D33" s="26" t="s">
        <v>35</v>
      </c>
      <c r="E33" s="43" t="s">
        <v>69</v>
      </c>
      <c r="F33" s="28">
        <v>177</v>
      </c>
      <c r="G33" s="29">
        <f t="shared" si="20"/>
        <v>28.32</v>
      </c>
      <c r="H33" s="29">
        <f t="shared" si="21"/>
        <v>14.16</v>
      </c>
      <c r="I33" s="29">
        <v>0.88</v>
      </c>
      <c r="J33" s="29">
        <v>0.88</v>
      </c>
      <c r="K33" s="29">
        <f t="shared" si="22"/>
        <v>0.35</v>
      </c>
      <c r="L33" s="28"/>
      <c r="M33" s="29"/>
      <c r="N33" s="29"/>
      <c r="O33" s="29"/>
      <c r="P33" s="29"/>
      <c r="Q33" s="30">
        <f t="shared" si="23"/>
        <v>29.55</v>
      </c>
      <c r="R33" s="30">
        <f t="shared" si="24"/>
        <v>15.04</v>
      </c>
      <c r="S33" s="30">
        <f t="shared" si="25"/>
        <v>44.59</v>
      </c>
    </row>
    <row r="34" s="4" customFormat="1" ht="18" customHeight="1" spans="1:19">
      <c r="A34" s="24">
        <v>5</v>
      </c>
      <c r="B34" s="45" t="s">
        <v>36</v>
      </c>
      <c r="C34" s="25" t="s">
        <v>37</v>
      </c>
      <c r="D34" s="26" t="s">
        <v>38</v>
      </c>
      <c r="E34" s="43" t="s">
        <v>69</v>
      </c>
      <c r="F34" s="28">
        <v>177</v>
      </c>
      <c r="G34" s="29">
        <f t="shared" si="20"/>
        <v>28.32</v>
      </c>
      <c r="H34" s="29">
        <f t="shared" si="21"/>
        <v>14.16</v>
      </c>
      <c r="I34" s="29">
        <v>0.88</v>
      </c>
      <c r="J34" s="29">
        <v>0.88</v>
      </c>
      <c r="K34" s="29">
        <f t="shared" si="22"/>
        <v>0.35</v>
      </c>
      <c r="L34" s="28"/>
      <c r="M34" s="29"/>
      <c r="N34" s="29"/>
      <c r="O34" s="29"/>
      <c r="P34" s="29"/>
      <c r="Q34" s="30">
        <f t="shared" si="23"/>
        <v>29.55</v>
      </c>
      <c r="R34" s="30">
        <f t="shared" si="24"/>
        <v>15.04</v>
      </c>
      <c r="S34" s="30">
        <f t="shared" si="25"/>
        <v>44.59</v>
      </c>
    </row>
    <row r="35" s="4" customFormat="1" ht="18" customHeight="1" spans="1:19">
      <c r="A35" s="24">
        <v>6</v>
      </c>
      <c r="B35" s="45" t="s">
        <v>39</v>
      </c>
      <c r="C35" s="45" t="s">
        <v>40</v>
      </c>
      <c r="D35" s="26" t="s">
        <v>41</v>
      </c>
      <c r="E35" s="43" t="s">
        <v>69</v>
      </c>
      <c r="F35" s="28">
        <v>177</v>
      </c>
      <c r="G35" s="29">
        <f t="shared" si="20"/>
        <v>28.32</v>
      </c>
      <c r="H35" s="29">
        <f t="shared" si="21"/>
        <v>14.16</v>
      </c>
      <c r="I35" s="29">
        <v>0.88</v>
      </c>
      <c r="J35" s="29">
        <v>0.88</v>
      </c>
      <c r="K35" s="29">
        <f t="shared" si="22"/>
        <v>0.35</v>
      </c>
      <c r="L35" s="28"/>
      <c r="M35" s="29"/>
      <c r="N35" s="29"/>
      <c r="O35" s="29"/>
      <c r="P35" s="29"/>
      <c r="Q35" s="30">
        <f t="shared" si="23"/>
        <v>29.55</v>
      </c>
      <c r="R35" s="30">
        <f t="shared" si="24"/>
        <v>15.04</v>
      </c>
      <c r="S35" s="30">
        <f t="shared" si="25"/>
        <v>44.59</v>
      </c>
    </row>
    <row r="36" s="4" customFormat="1" ht="18" customHeight="1" spans="1:19">
      <c r="A36" s="24">
        <v>7</v>
      </c>
      <c r="B36" s="45" t="s">
        <v>42</v>
      </c>
      <c r="C36" s="45" t="s">
        <v>43</v>
      </c>
      <c r="D36" s="26" t="s">
        <v>44</v>
      </c>
      <c r="E36" s="43" t="s">
        <v>69</v>
      </c>
      <c r="F36" s="28">
        <v>177</v>
      </c>
      <c r="G36" s="29">
        <f t="shared" si="20"/>
        <v>28.32</v>
      </c>
      <c r="H36" s="29">
        <f t="shared" si="21"/>
        <v>14.16</v>
      </c>
      <c r="I36" s="29">
        <v>0.88</v>
      </c>
      <c r="J36" s="29">
        <v>0.88</v>
      </c>
      <c r="K36" s="29">
        <f t="shared" si="22"/>
        <v>0.35</v>
      </c>
      <c r="L36" s="28"/>
      <c r="M36" s="29"/>
      <c r="N36" s="29"/>
      <c r="O36" s="29"/>
      <c r="P36" s="29"/>
      <c r="Q36" s="30">
        <f t="shared" si="23"/>
        <v>29.55</v>
      </c>
      <c r="R36" s="30">
        <f t="shared" si="24"/>
        <v>15.04</v>
      </c>
      <c r="S36" s="30">
        <f t="shared" si="25"/>
        <v>44.59</v>
      </c>
    </row>
    <row r="37" s="4" customFormat="1" ht="18" customHeight="1" spans="1:19">
      <c r="A37" s="24">
        <v>8</v>
      </c>
      <c r="B37" s="45" t="s">
        <v>46</v>
      </c>
      <c r="C37" s="45" t="s">
        <v>47</v>
      </c>
      <c r="D37" s="26" t="s">
        <v>48</v>
      </c>
      <c r="E37" s="43" t="s">
        <v>69</v>
      </c>
      <c r="F37" s="28">
        <v>177</v>
      </c>
      <c r="G37" s="29">
        <f t="shared" si="20"/>
        <v>28.32</v>
      </c>
      <c r="H37" s="29">
        <f t="shared" si="21"/>
        <v>14.16</v>
      </c>
      <c r="I37" s="29">
        <v>0.88</v>
      </c>
      <c r="J37" s="29">
        <v>0.88</v>
      </c>
      <c r="K37" s="29">
        <f t="shared" si="22"/>
        <v>0.35</v>
      </c>
      <c r="L37" s="28"/>
      <c r="M37" s="29"/>
      <c r="N37" s="29"/>
      <c r="O37" s="29"/>
      <c r="P37" s="29"/>
      <c r="Q37" s="30">
        <f t="shared" si="23"/>
        <v>29.55</v>
      </c>
      <c r="R37" s="30">
        <f t="shared" si="24"/>
        <v>15.04</v>
      </c>
      <c r="S37" s="30">
        <f t="shared" si="25"/>
        <v>44.59</v>
      </c>
    </row>
    <row r="38" s="1" customFormat="1" spans="1:19">
      <c r="A38" s="36"/>
      <c r="B38" s="36" t="s">
        <v>68</v>
      </c>
      <c r="C38" s="37"/>
      <c r="D38" s="36"/>
      <c r="E38" s="37"/>
      <c r="F38" s="39">
        <f t="shared" ref="F38:S38" si="26">SUM(F30:F37)</f>
        <v>1416</v>
      </c>
      <c r="G38" s="39">
        <f t="shared" si="26"/>
        <v>226.56</v>
      </c>
      <c r="H38" s="39">
        <f t="shared" si="26"/>
        <v>113.28</v>
      </c>
      <c r="I38" s="39">
        <f t="shared" si="26"/>
        <v>7.04</v>
      </c>
      <c r="J38" s="39">
        <f t="shared" si="26"/>
        <v>7.04</v>
      </c>
      <c r="K38" s="39">
        <f t="shared" si="26"/>
        <v>2.8</v>
      </c>
      <c r="L38" s="39">
        <f t="shared" si="26"/>
        <v>0</v>
      </c>
      <c r="M38" s="39">
        <f t="shared" si="26"/>
        <v>0</v>
      </c>
      <c r="N38" s="39">
        <f t="shared" si="26"/>
        <v>0</v>
      </c>
      <c r="O38" s="39">
        <f t="shared" si="26"/>
        <v>0</v>
      </c>
      <c r="P38" s="39">
        <f t="shared" si="26"/>
        <v>0</v>
      </c>
      <c r="Q38" s="39">
        <f t="shared" si="26"/>
        <v>236.4</v>
      </c>
      <c r="R38" s="39">
        <f t="shared" si="26"/>
        <v>120.32</v>
      </c>
      <c r="S38" s="39">
        <f t="shared" si="26"/>
        <v>356.72</v>
      </c>
    </row>
    <row r="39" s="2" customFormat="1" ht="17" customHeight="1" spans="1:19">
      <c r="A39" s="24">
        <v>1</v>
      </c>
      <c r="B39" s="25">
        <v>6508507313</v>
      </c>
      <c r="C39" s="45" t="s">
        <v>24</v>
      </c>
      <c r="D39" s="26" t="s">
        <v>25</v>
      </c>
      <c r="E39" s="43" t="s">
        <v>70</v>
      </c>
      <c r="F39" s="28">
        <v>177</v>
      </c>
      <c r="G39" s="29">
        <f t="shared" ref="G39:G46" si="27">ROUND(F39*0.16,2)</f>
        <v>28.32</v>
      </c>
      <c r="H39" s="29">
        <f t="shared" ref="H39:H46" si="28">ROUND(F39*0.08,2)</f>
        <v>14.16</v>
      </c>
      <c r="I39" s="29">
        <v>0.88</v>
      </c>
      <c r="J39" s="29">
        <v>0.88</v>
      </c>
      <c r="K39" s="29">
        <f t="shared" ref="K39:K46" si="29">ROUND(F39*0.002,2)</f>
        <v>0.35</v>
      </c>
      <c r="L39" s="28"/>
      <c r="M39" s="29"/>
      <c r="N39" s="29"/>
      <c r="O39" s="29"/>
      <c r="P39" s="29"/>
      <c r="Q39" s="30">
        <f t="shared" ref="Q39:Q46" si="30">G39+I39+K39+M39+P39</f>
        <v>29.55</v>
      </c>
      <c r="R39" s="30">
        <f t="shared" ref="R39:R46" si="31">H39+J39+N39+O39</f>
        <v>15.04</v>
      </c>
      <c r="S39" s="30">
        <f t="shared" ref="S39:S46" si="32">Q39+R39</f>
        <v>44.59</v>
      </c>
    </row>
    <row r="40" s="3" customFormat="1" ht="17" customHeight="1" spans="1:19">
      <c r="A40" s="24">
        <v>2</v>
      </c>
      <c r="B40" s="25">
        <v>6508114886</v>
      </c>
      <c r="C40" s="45" t="s">
        <v>27</v>
      </c>
      <c r="D40" s="26" t="s">
        <v>28</v>
      </c>
      <c r="E40" s="43" t="s">
        <v>70</v>
      </c>
      <c r="F40" s="28">
        <v>177</v>
      </c>
      <c r="G40" s="29">
        <f t="shared" si="27"/>
        <v>28.32</v>
      </c>
      <c r="H40" s="29">
        <f t="shared" si="28"/>
        <v>14.16</v>
      </c>
      <c r="I40" s="29">
        <v>0.88</v>
      </c>
      <c r="J40" s="29">
        <v>0.88</v>
      </c>
      <c r="K40" s="29">
        <f t="shared" si="29"/>
        <v>0.35</v>
      </c>
      <c r="L40" s="28"/>
      <c r="M40" s="29"/>
      <c r="N40" s="29"/>
      <c r="O40" s="29"/>
      <c r="P40" s="29"/>
      <c r="Q40" s="30">
        <f t="shared" si="30"/>
        <v>29.55</v>
      </c>
      <c r="R40" s="30">
        <f t="shared" si="31"/>
        <v>15.04</v>
      </c>
      <c r="S40" s="30">
        <f t="shared" si="32"/>
        <v>44.59</v>
      </c>
    </row>
    <row r="41" s="4" customFormat="1" ht="18" customHeight="1" spans="1:19">
      <c r="A41" s="24">
        <v>3</v>
      </c>
      <c r="B41" s="45" t="s">
        <v>29</v>
      </c>
      <c r="C41" s="45" t="s">
        <v>30</v>
      </c>
      <c r="D41" s="26" t="s">
        <v>31</v>
      </c>
      <c r="E41" s="43" t="s">
        <v>70</v>
      </c>
      <c r="F41" s="28">
        <v>177</v>
      </c>
      <c r="G41" s="29">
        <f t="shared" si="27"/>
        <v>28.32</v>
      </c>
      <c r="H41" s="29">
        <f t="shared" si="28"/>
        <v>14.16</v>
      </c>
      <c r="I41" s="29">
        <v>0.88</v>
      </c>
      <c r="J41" s="29">
        <v>0.88</v>
      </c>
      <c r="K41" s="29">
        <f t="shared" si="29"/>
        <v>0.35</v>
      </c>
      <c r="L41" s="28"/>
      <c r="M41" s="29"/>
      <c r="N41" s="29"/>
      <c r="O41" s="29"/>
      <c r="P41" s="29"/>
      <c r="Q41" s="30">
        <f t="shared" si="30"/>
        <v>29.55</v>
      </c>
      <c r="R41" s="30">
        <f t="shared" si="31"/>
        <v>15.04</v>
      </c>
      <c r="S41" s="30">
        <f t="shared" si="32"/>
        <v>44.59</v>
      </c>
    </row>
    <row r="42" s="4" customFormat="1" ht="18" customHeight="1" spans="1:19">
      <c r="A42" s="24">
        <v>4</v>
      </c>
      <c r="B42" s="45" t="s">
        <v>33</v>
      </c>
      <c r="C42" s="45" t="s">
        <v>34</v>
      </c>
      <c r="D42" s="26" t="s">
        <v>35</v>
      </c>
      <c r="E42" s="43" t="s">
        <v>70</v>
      </c>
      <c r="F42" s="28">
        <v>177</v>
      </c>
      <c r="G42" s="29">
        <f t="shared" si="27"/>
        <v>28.32</v>
      </c>
      <c r="H42" s="29">
        <f t="shared" si="28"/>
        <v>14.16</v>
      </c>
      <c r="I42" s="29">
        <v>0.88</v>
      </c>
      <c r="J42" s="29">
        <v>0.88</v>
      </c>
      <c r="K42" s="29">
        <f t="shared" si="29"/>
        <v>0.35</v>
      </c>
      <c r="L42" s="28"/>
      <c r="M42" s="29"/>
      <c r="N42" s="29"/>
      <c r="O42" s="29"/>
      <c r="P42" s="29"/>
      <c r="Q42" s="30">
        <f t="shared" si="30"/>
        <v>29.55</v>
      </c>
      <c r="R42" s="30">
        <f t="shared" si="31"/>
        <v>15.04</v>
      </c>
      <c r="S42" s="30">
        <f t="shared" si="32"/>
        <v>44.59</v>
      </c>
    </row>
    <row r="43" s="4" customFormat="1" ht="18" customHeight="1" spans="1:19">
      <c r="A43" s="24">
        <v>5</v>
      </c>
      <c r="B43" s="45" t="s">
        <v>36</v>
      </c>
      <c r="C43" s="25" t="s">
        <v>37</v>
      </c>
      <c r="D43" s="26" t="s">
        <v>38</v>
      </c>
      <c r="E43" s="43" t="s">
        <v>70</v>
      </c>
      <c r="F43" s="28">
        <v>177</v>
      </c>
      <c r="G43" s="29">
        <f t="shared" si="27"/>
        <v>28.32</v>
      </c>
      <c r="H43" s="29">
        <f t="shared" si="28"/>
        <v>14.16</v>
      </c>
      <c r="I43" s="29">
        <v>0.88</v>
      </c>
      <c r="J43" s="29">
        <v>0.88</v>
      </c>
      <c r="K43" s="29">
        <f t="shared" si="29"/>
        <v>0.35</v>
      </c>
      <c r="L43" s="28"/>
      <c r="M43" s="29"/>
      <c r="N43" s="29"/>
      <c r="O43" s="29"/>
      <c r="P43" s="29"/>
      <c r="Q43" s="30">
        <f t="shared" si="30"/>
        <v>29.55</v>
      </c>
      <c r="R43" s="30">
        <f t="shared" si="31"/>
        <v>15.04</v>
      </c>
      <c r="S43" s="30">
        <f t="shared" si="32"/>
        <v>44.59</v>
      </c>
    </row>
    <row r="44" s="4" customFormat="1" ht="18" customHeight="1" spans="1:19">
      <c r="A44" s="24">
        <v>6</v>
      </c>
      <c r="B44" s="45" t="s">
        <v>39</v>
      </c>
      <c r="C44" s="45" t="s">
        <v>40</v>
      </c>
      <c r="D44" s="26" t="s">
        <v>41</v>
      </c>
      <c r="E44" s="43" t="s">
        <v>70</v>
      </c>
      <c r="F44" s="28">
        <v>177</v>
      </c>
      <c r="G44" s="29">
        <f t="shared" si="27"/>
        <v>28.32</v>
      </c>
      <c r="H44" s="29">
        <f t="shared" si="28"/>
        <v>14.16</v>
      </c>
      <c r="I44" s="29">
        <v>0.88</v>
      </c>
      <c r="J44" s="29">
        <v>0.88</v>
      </c>
      <c r="K44" s="29">
        <f t="shared" si="29"/>
        <v>0.35</v>
      </c>
      <c r="L44" s="28"/>
      <c r="M44" s="29"/>
      <c r="N44" s="29"/>
      <c r="O44" s="29"/>
      <c r="P44" s="29"/>
      <c r="Q44" s="30">
        <f t="shared" si="30"/>
        <v>29.55</v>
      </c>
      <c r="R44" s="30">
        <f t="shared" si="31"/>
        <v>15.04</v>
      </c>
      <c r="S44" s="30">
        <f t="shared" si="32"/>
        <v>44.59</v>
      </c>
    </row>
    <row r="45" s="4" customFormat="1" ht="18" customHeight="1" spans="1:19">
      <c r="A45" s="24">
        <v>7</v>
      </c>
      <c r="B45" s="45" t="s">
        <v>42</v>
      </c>
      <c r="C45" s="45" t="s">
        <v>43</v>
      </c>
      <c r="D45" s="26" t="s">
        <v>44</v>
      </c>
      <c r="E45" s="43" t="s">
        <v>70</v>
      </c>
      <c r="F45" s="28">
        <v>177</v>
      </c>
      <c r="G45" s="29">
        <f t="shared" si="27"/>
        <v>28.32</v>
      </c>
      <c r="H45" s="29">
        <f t="shared" si="28"/>
        <v>14.16</v>
      </c>
      <c r="I45" s="29">
        <v>0.88</v>
      </c>
      <c r="J45" s="29">
        <v>0.88</v>
      </c>
      <c r="K45" s="29">
        <f t="shared" si="29"/>
        <v>0.35</v>
      </c>
      <c r="L45" s="28"/>
      <c r="M45" s="29"/>
      <c r="N45" s="29"/>
      <c r="O45" s="29"/>
      <c r="P45" s="29"/>
      <c r="Q45" s="30">
        <f t="shared" si="30"/>
        <v>29.55</v>
      </c>
      <c r="R45" s="30">
        <f t="shared" si="31"/>
        <v>15.04</v>
      </c>
      <c r="S45" s="30">
        <f t="shared" si="32"/>
        <v>44.59</v>
      </c>
    </row>
    <row r="46" s="4" customFormat="1" ht="18" customHeight="1" spans="1:19">
      <c r="A46" s="24">
        <v>8</v>
      </c>
      <c r="B46" s="45" t="s">
        <v>46</v>
      </c>
      <c r="C46" s="45" t="s">
        <v>47</v>
      </c>
      <c r="D46" s="26" t="s">
        <v>48</v>
      </c>
      <c r="E46" s="43" t="s">
        <v>70</v>
      </c>
      <c r="F46" s="28">
        <v>177</v>
      </c>
      <c r="G46" s="29">
        <f t="shared" si="27"/>
        <v>28.32</v>
      </c>
      <c r="H46" s="29">
        <f t="shared" si="28"/>
        <v>14.16</v>
      </c>
      <c r="I46" s="29">
        <v>0.88</v>
      </c>
      <c r="J46" s="29">
        <v>0.88</v>
      </c>
      <c r="K46" s="29">
        <f t="shared" si="29"/>
        <v>0.35</v>
      </c>
      <c r="L46" s="28"/>
      <c r="M46" s="29"/>
      <c r="N46" s="29"/>
      <c r="O46" s="29"/>
      <c r="P46" s="29"/>
      <c r="Q46" s="30">
        <f t="shared" si="30"/>
        <v>29.55</v>
      </c>
      <c r="R46" s="30">
        <f t="shared" si="31"/>
        <v>15.04</v>
      </c>
      <c r="S46" s="30">
        <f t="shared" si="32"/>
        <v>44.59</v>
      </c>
    </row>
    <row r="47" s="1" customFormat="1" spans="1:19">
      <c r="A47" s="36"/>
      <c r="B47" s="36" t="s">
        <v>68</v>
      </c>
      <c r="C47" s="37"/>
      <c r="D47" s="36"/>
      <c r="E47" s="37"/>
      <c r="F47" s="39">
        <f t="shared" ref="F47:S47" si="33">SUM(F39:F46)</f>
        <v>1416</v>
      </c>
      <c r="G47" s="39">
        <f t="shared" si="33"/>
        <v>226.56</v>
      </c>
      <c r="H47" s="39">
        <f t="shared" si="33"/>
        <v>113.28</v>
      </c>
      <c r="I47" s="39">
        <f t="shared" si="33"/>
        <v>7.04</v>
      </c>
      <c r="J47" s="39">
        <f t="shared" si="33"/>
        <v>7.04</v>
      </c>
      <c r="K47" s="39">
        <f t="shared" si="33"/>
        <v>2.8</v>
      </c>
      <c r="L47" s="39">
        <f t="shared" si="33"/>
        <v>0</v>
      </c>
      <c r="M47" s="39">
        <f t="shared" si="33"/>
        <v>0</v>
      </c>
      <c r="N47" s="39">
        <f t="shared" si="33"/>
        <v>0</v>
      </c>
      <c r="O47" s="39">
        <f t="shared" si="33"/>
        <v>0</v>
      </c>
      <c r="P47" s="39">
        <f t="shared" si="33"/>
        <v>0</v>
      </c>
      <c r="Q47" s="39">
        <f t="shared" si="33"/>
        <v>236.4</v>
      </c>
      <c r="R47" s="39">
        <f t="shared" si="33"/>
        <v>120.32</v>
      </c>
      <c r="S47" s="39">
        <f t="shared" si="33"/>
        <v>356.72</v>
      </c>
    </row>
    <row r="48" s="2" customFormat="1" ht="17" customHeight="1" spans="1:19">
      <c r="A48" s="24">
        <v>1</v>
      </c>
      <c r="B48" s="25">
        <v>6508507313</v>
      </c>
      <c r="C48" s="45" t="s">
        <v>24</v>
      </c>
      <c r="D48" s="26" t="s">
        <v>25</v>
      </c>
      <c r="E48" s="43" t="s">
        <v>71</v>
      </c>
      <c r="F48" s="28">
        <v>177</v>
      </c>
      <c r="G48" s="29">
        <f t="shared" ref="G48:G55" si="34">ROUND(F48*0.16,2)</f>
        <v>28.32</v>
      </c>
      <c r="H48" s="29">
        <f t="shared" ref="H48:H55" si="35">ROUND(F48*0.08,2)</f>
        <v>14.16</v>
      </c>
      <c r="I48" s="29">
        <v>0.88</v>
      </c>
      <c r="J48" s="29">
        <v>0.88</v>
      </c>
      <c r="K48" s="29">
        <f t="shared" ref="K48:K55" si="36">ROUND(F48*0.002,2)</f>
        <v>0.35</v>
      </c>
      <c r="L48" s="28"/>
      <c r="M48" s="29"/>
      <c r="N48" s="29"/>
      <c r="O48" s="29"/>
      <c r="P48" s="29"/>
      <c r="Q48" s="30">
        <f t="shared" ref="Q48:Q55" si="37">G48+I48+K48+M48+P48</f>
        <v>29.55</v>
      </c>
      <c r="R48" s="30">
        <f t="shared" ref="R48:R55" si="38">H48+J48+N48+O48</f>
        <v>15.04</v>
      </c>
      <c r="S48" s="30">
        <f t="shared" ref="S48:S55" si="39">Q48+R48</f>
        <v>44.59</v>
      </c>
    </row>
    <row r="49" s="3" customFormat="1" ht="17" customHeight="1" spans="1:19">
      <c r="A49" s="24">
        <v>2</v>
      </c>
      <c r="B49" s="25">
        <v>6508114886</v>
      </c>
      <c r="C49" s="45" t="s">
        <v>27</v>
      </c>
      <c r="D49" s="26" t="s">
        <v>28</v>
      </c>
      <c r="E49" s="43" t="s">
        <v>71</v>
      </c>
      <c r="F49" s="28">
        <v>177</v>
      </c>
      <c r="G49" s="29">
        <f t="shared" si="34"/>
        <v>28.32</v>
      </c>
      <c r="H49" s="29">
        <f t="shared" si="35"/>
        <v>14.16</v>
      </c>
      <c r="I49" s="29">
        <v>0.88</v>
      </c>
      <c r="J49" s="29">
        <v>0.88</v>
      </c>
      <c r="K49" s="29">
        <f t="shared" si="36"/>
        <v>0.35</v>
      </c>
      <c r="L49" s="28"/>
      <c r="M49" s="29"/>
      <c r="N49" s="29"/>
      <c r="O49" s="29"/>
      <c r="P49" s="29"/>
      <c r="Q49" s="30">
        <f t="shared" si="37"/>
        <v>29.55</v>
      </c>
      <c r="R49" s="30">
        <f t="shared" si="38"/>
        <v>15.04</v>
      </c>
      <c r="S49" s="30">
        <f t="shared" si="39"/>
        <v>44.59</v>
      </c>
    </row>
    <row r="50" s="4" customFormat="1" ht="18" customHeight="1" spans="1:19">
      <c r="A50" s="24">
        <v>3</v>
      </c>
      <c r="B50" s="45" t="s">
        <v>29</v>
      </c>
      <c r="C50" s="45" t="s">
        <v>30</v>
      </c>
      <c r="D50" s="26" t="s">
        <v>31</v>
      </c>
      <c r="E50" s="43" t="s">
        <v>71</v>
      </c>
      <c r="F50" s="28">
        <v>177</v>
      </c>
      <c r="G50" s="29">
        <f t="shared" si="34"/>
        <v>28.32</v>
      </c>
      <c r="H50" s="29">
        <f t="shared" si="35"/>
        <v>14.16</v>
      </c>
      <c r="I50" s="29">
        <v>0.88</v>
      </c>
      <c r="J50" s="29">
        <v>0.88</v>
      </c>
      <c r="K50" s="29">
        <f t="shared" si="36"/>
        <v>0.35</v>
      </c>
      <c r="L50" s="28"/>
      <c r="M50" s="29"/>
      <c r="N50" s="29"/>
      <c r="O50" s="29"/>
      <c r="P50" s="29"/>
      <c r="Q50" s="30">
        <f t="shared" si="37"/>
        <v>29.55</v>
      </c>
      <c r="R50" s="30">
        <f t="shared" si="38"/>
        <v>15.04</v>
      </c>
      <c r="S50" s="30">
        <f t="shared" si="39"/>
        <v>44.59</v>
      </c>
    </row>
    <row r="51" s="4" customFormat="1" ht="18" customHeight="1" spans="1:19">
      <c r="A51" s="24">
        <v>4</v>
      </c>
      <c r="B51" s="45" t="s">
        <v>33</v>
      </c>
      <c r="C51" s="45" t="s">
        <v>34</v>
      </c>
      <c r="D51" s="26" t="s">
        <v>35</v>
      </c>
      <c r="E51" s="43" t="s">
        <v>71</v>
      </c>
      <c r="F51" s="28">
        <v>177</v>
      </c>
      <c r="G51" s="29">
        <f t="shared" si="34"/>
        <v>28.32</v>
      </c>
      <c r="H51" s="29">
        <f t="shared" si="35"/>
        <v>14.16</v>
      </c>
      <c r="I51" s="29">
        <v>0.88</v>
      </c>
      <c r="J51" s="29">
        <v>0.88</v>
      </c>
      <c r="K51" s="29">
        <f t="shared" si="36"/>
        <v>0.35</v>
      </c>
      <c r="L51" s="28"/>
      <c r="M51" s="29"/>
      <c r="N51" s="29"/>
      <c r="O51" s="29"/>
      <c r="P51" s="29"/>
      <c r="Q51" s="30">
        <f t="shared" si="37"/>
        <v>29.55</v>
      </c>
      <c r="R51" s="30">
        <f t="shared" si="38"/>
        <v>15.04</v>
      </c>
      <c r="S51" s="30">
        <f t="shared" si="39"/>
        <v>44.59</v>
      </c>
    </row>
    <row r="52" s="4" customFormat="1" ht="18" customHeight="1" spans="1:19">
      <c r="A52" s="24">
        <v>5</v>
      </c>
      <c r="B52" s="45" t="s">
        <v>36</v>
      </c>
      <c r="C52" s="25" t="s">
        <v>37</v>
      </c>
      <c r="D52" s="26" t="s">
        <v>38</v>
      </c>
      <c r="E52" s="43" t="s">
        <v>71</v>
      </c>
      <c r="F52" s="28">
        <v>177</v>
      </c>
      <c r="G52" s="29">
        <f t="shared" si="34"/>
        <v>28.32</v>
      </c>
      <c r="H52" s="29">
        <f t="shared" si="35"/>
        <v>14.16</v>
      </c>
      <c r="I52" s="29">
        <v>0.88</v>
      </c>
      <c r="J52" s="29">
        <v>0.88</v>
      </c>
      <c r="K52" s="29">
        <f t="shared" si="36"/>
        <v>0.35</v>
      </c>
      <c r="L52" s="28"/>
      <c r="M52" s="29"/>
      <c r="N52" s="29"/>
      <c r="O52" s="29"/>
      <c r="P52" s="29"/>
      <c r="Q52" s="30">
        <f t="shared" si="37"/>
        <v>29.55</v>
      </c>
      <c r="R52" s="30">
        <f t="shared" si="38"/>
        <v>15.04</v>
      </c>
      <c r="S52" s="30">
        <f t="shared" si="39"/>
        <v>44.59</v>
      </c>
    </row>
    <row r="53" s="4" customFormat="1" ht="18" customHeight="1" spans="1:19">
      <c r="A53" s="24">
        <v>6</v>
      </c>
      <c r="B53" s="45" t="s">
        <v>39</v>
      </c>
      <c r="C53" s="45" t="s">
        <v>40</v>
      </c>
      <c r="D53" s="26" t="s">
        <v>41</v>
      </c>
      <c r="E53" s="43" t="s">
        <v>71</v>
      </c>
      <c r="F53" s="28">
        <v>177</v>
      </c>
      <c r="G53" s="29">
        <f t="shared" si="34"/>
        <v>28.32</v>
      </c>
      <c r="H53" s="29">
        <f t="shared" si="35"/>
        <v>14.16</v>
      </c>
      <c r="I53" s="29">
        <v>0.88</v>
      </c>
      <c r="J53" s="29">
        <v>0.88</v>
      </c>
      <c r="K53" s="29">
        <f t="shared" si="36"/>
        <v>0.35</v>
      </c>
      <c r="L53" s="28"/>
      <c r="M53" s="29"/>
      <c r="N53" s="29"/>
      <c r="O53" s="29"/>
      <c r="P53" s="29"/>
      <c r="Q53" s="30">
        <f t="shared" si="37"/>
        <v>29.55</v>
      </c>
      <c r="R53" s="30">
        <f t="shared" si="38"/>
        <v>15.04</v>
      </c>
      <c r="S53" s="30">
        <f t="shared" si="39"/>
        <v>44.59</v>
      </c>
    </row>
    <row r="54" s="4" customFormat="1" ht="18" customHeight="1" spans="1:19">
      <c r="A54" s="24">
        <v>7</v>
      </c>
      <c r="B54" s="45" t="s">
        <v>42</v>
      </c>
      <c r="C54" s="45" t="s">
        <v>43</v>
      </c>
      <c r="D54" s="26" t="s">
        <v>44</v>
      </c>
      <c r="E54" s="43" t="s">
        <v>71</v>
      </c>
      <c r="F54" s="28">
        <v>177</v>
      </c>
      <c r="G54" s="29">
        <f t="shared" si="34"/>
        <v>28.32</v>
      </c>
      <c r="H54" s="29">
        <f t="shared" si="35"/>
        <v>14.16</v>
      </c>
      <c r="I54" s="29">
        <v>0.88</v>
      </c>
      <c r="J54" s="29">
        <v>0.88</v>
      </c>
      <c r="K54" s="29">
        <f t="shared" si="36"/>
        <v>0.35</v>
      </c>
      <c r="L54" s="28"/>
      <c r="M54" s="29"/>
      <c r="N54" s="29"/>
      <c r="O54" s="29"/>
      <c r="P54" s="29"/>
      <c r="Q54" s="30">
        <f t="shared" si="37"/>
        <v>29.55</v>
      </c>
      <c r="R54" s="30">
        <f t="shared" si="38"/>
        <v>15.04</v>
      </c>
      <c r="S54" s="30">
        <f t="shared" si="39"/>
        <v>44.59</v>
      </c>
    </row>
    <row r="55" s="4" customFormat="1" ht="18" customHeight="1" spans="1:19">
      <c r="A55" s="24">
        <v>8</v>
      </c>
      <c r="B55" s="45" t="s">
        <v>46</v>
      </c>
      <c r="C55" s="45" t="s">
        <v>47</v>
      </c>
      <c r="D55" s="26" t="s">
        <v>48</v>
      </c>
      <c r="E55" s="43" t="s">
        <v>71</v>
      </c>
      <c r="F55" s="28">
        <v>177</v>
      </c>
      <c r="G55" s="29">
        <f t="shared" si="34"/>
        <v>28.32</v>
      </c>
      <c r="H55" s="29">
        <f t="shared" si="35"/>
        <v>14.16</v>
      </c>
      <c r="I55" s="29">
        <v>0.88</v>
      </c>
      <c r="J55" s="29">
        <v>0.88</v>
      </c>
      <c r="K55" s="29">
        <f t="shared" si="36"/>
        <v>0.35</v>
      </c>
      <c r="L55" s="28"/>
      <c r="M55" s="29"/>
      <c r="N55" s="29"/>
      <c r="O55" s="29"/>
      <c r="P55" s="29"/>
      <c r="Q55" s="30">
        <f t="shared" si="37"/>
        <v>29.55</v>
      </c>
      <c r="R55" s="30">
        <f t="shared" si="38"/>
        <v>15.04</v>
      </c>
      <c r="S55" s="30">
        <f t="shared" si="39"/>
        <v>44.59</v>
      </c>
    </row>
    <row r="56" s="1" customFormat="1" spans="1:19">
      <c r="A56" s="36"/>
      <c r="B56" s="36" t="s">
        <v>68</v>
      </c>
      <c r="C56" s="37"/>
      <c r="D56" s="36"/>
      <c r="E56" s="37"/>
      <c r="F56" s="39">
        <f t="shared" ref="F56:S56" si="40">SUM(F48:F55)</f>
        <v>1416</v>
      </c>
      <c r="G56" s="39">
        <f t="shared" si="40"/>
        <v>226.56</v>
      </c>
      <c r="H56" s="39">
        <f t="shared" si="40"/>
        <v>113.28</v>
      </c>
      <c r="I56" s="39">
        <f t="shared" si="40"/>
        <v>7.04</v>
      </c>
      <c r="J56" s="39">
        <f t="shared" si="40"/>
        <v>7.04</v>
      </c>
      <c r="K56" s="39">
        <f t="shared" si="40"/>
        <v>2.8</v>
      </c>
      <c r="L56" s="39">
        <f t="shared" si="40"/>
        <v>0</v>
      </c>
      <c r="M56" s="39">
        <f t="shared" si="40"/>
        <v>0</v>
      </c>
      <c r="N56" s="39">
        <f t="shared" si="40"/>
        <v>0</v>
      </c>
      <c r="O56" s="39">
        <f t="shared" si="40"/>
        <v>0</v>
      </c>
      <c r="P56" s="39">
        <f t="shared" si="40"/>
        <v>0</v>
      </c>
      <c r="Q56" s="39">
        <f t="shared" si="40"/>
        <v>236.4</v>
      </c>
      <c r="R56" s="39">
        <f t="shared" si="40"/>
        <v>120.32</v>
      </c>
      <c r="S56" s="39">
        <f t="shared" si="40"/>
        <v>356.72</v>
      </c>
    </row>
    <row r="57" s="2" customFormat="1" ht="17" customHeight="1" spans="1:19">
      <c r="A57" s="24">
        <v>1</v>
      </c>
      <c r="B57" s="25">
        <v>6508507313</v>
      </c>
      <c r="C57" s="45" t="s">
        <v>24</v>
      </c>
      <c r="D57" s="26" t="s">
        <v>25</v>
      </c>
      <c r="E57" s="43" t="s">
        <v>72</v>
      </c>
      <c r="F57" s="28">
        <v>177</v>
      </c>
      <c r="G57" s="29">
        <f t="shared" ref="G57:G64" si="41">ROUND(F57*0.16,2)</f>
        <v>28.32</v>
      </c>
      <c r="H57" s="29">
        <f t="shared" ref="H57:H64" si="42">ROUND(F57*0.08,2)</f>
        <v>14.16</v>
      </c>
      <c r="I57" s="29">
        <v>0.88</v>
      </c>
      <c r="J57" s="29">
        <v>0.88</v>
      </c>
      <c r="K57" s="29">
        <f t="shared" ref="K57:K64" si="43">ROUND(F57*0.002,2)</f>
        <v>0.35</v>
      </c>
      <c r="L57" s="28"/>
      <c r="M57" s="29"/>
      <c r="N57" s="29"/>
      <c r="O57" s="29"/>
      <c r="P57" s="29"/>
      <c r="Q57" s="30">
        <f t="shared" ref="Q57:Q64" si="44">G57+I57+K57+M57+P57</f>
        <v>29.55</v>
      </c>
      <c r="R57" s="30">
        <f t="shared" ref="R57:R64" si="45">H57+J57+N57+O57</f>
        <v>15.04</v>
      </c>
      <c r="S57" s="30">
        <f t="shared" ref="S57:S64" si="46">Q57+R57</f>
        <v>44.59</v>
      </c>
    </row>
    <row r="58" s="3" customFormat="1" ht="17" customHeight="1" spans="1:19">
      <c r="A58" s="24">
        <v>2</v>
      </c>
      <c r="B58" s="25">
        <v>6508114886</v>
      </c>
      <c r="C58" s="45" t="s">
        <v>27</v>
      </c>
      <c r="D58" s="26" t="s">
        <v>28</v>
      </c>
      <c r="E58" s="43" t="s">
        <v>72</v>
      </c>
      <c r="F58" s="28">
        <v>177</v>
      </c>
      <c r="G58" s="29">
        <f t="shared" si="41"/>
        <v>28.32</v>
      </c>
      <c r="H58" s="29">
        <f t="shared" si="42"/>
        <v>14.16</v>
      </c>
      <c r="I58" s="29">
        <v>0.88</v>
      </c>
      <c r="J58" s="29">
        <v>0.88</v>
      </c>
      <c r="K58" s="29">
        <f t="shared" si="43"/>
        <v>0.35</v>
      </c>
      <c r="L58" s="28"/>
      <c r="M58" s="29"/>
      <c r="N58" s="29"/>
      <c r="O58" s="29"/>
      <c r="P58" s="29"/>
      <c r="Q58" s="30">
        <f t="shared" si="44"/>
        <v>29.55</v>
      </c>
      <c r="R58" s="30">
        <f t="shared" si="45"/>
        <v>15.04</v>
      </c>
      <c r="S58" s="30">
        <f t="shared" si="46"/>
        <v>44.59</v>
      </c>
    </row>
    <row r="59" s="4" customFormat="1" ht="18" customHeight="1" spans="1:19">
      <c r="A59" s="24">
        <v>3</v>
      </c>
      <c r="B59" s="45" t="s">
        <v>29</v>
      </c>
      <c r="C59" s="45" t="s">
        <v>30</v>
      </c>
      <c r="D59" s="26" t="s">
        <v>31</v>
      </c>
      <c r="E59" s="43" t="s">
        <v>72</v>
      </c>
      <c r="F59" s="28">
        <v>177</v>
      </c>
      <c r="G59" s="29">
        <f t="shared" si="41"/>
        <v>28.32</v>
      </c>
      <c r="H59" s="29">
        <f t="shared" si="42"/>
        <v>14.16</v>
      </c>
      <c r="I59" s="29">
        <v>0.88</v>
      </c>
      <c r="J59" s="29">
        <v>0.88</v>
      </c>
      <c r="K59" s="29">
        <f t="shared" si="43"/>
        <v>0.35</v>
      </c>
      <c r="L59" s="28"/>
      <c r="M59" s="29"/>
      <c r="N59" s="29"/>
      <c r="O59" s="29"/>
      <c r="P59" s="29"/>
      <c r="Q59" s="30">
        <f t="shared" si="44"/>
        <v>29.55</v>
      </c>
      <c r="R59" s="30">
        <f t="shared" si="45"/>
        <v>15.04</v>
      </c>
      <c r="S59" s="30">
        <f t="shared" si="46"/>
        <v>44.59</v>
      </c>
    </row>
    <row r="60" s="4" customFormat="1" ht="18" customHeight="1" spans="1:19">
      <c r="A60" s="24">
        <v>4</v>
      </c>
      <c r="B60" s="45" t="s">
        <v>33</v>
      </c>
      <c r="C60" s="45" t="s">
        <v>34</v>
      </c>
      <c r="D60" s="26" t="s">
        <v>35</v>
      </c>
      <c r="E60" s="43" t="s">
        <v>72</v>
      </c>
      <c r="F60" s="28">
        <v>177</v>
      </c>
      <c r="G60" s="29">
        <f t="shared" si="41"/>
        <v>28.32</v>
      </c>
      <c r="H60" s="29">
        <f t="shared" si="42"/>
        <v>14.16</v>
      </c>
      <c r="I60" s="29">
        <v>0.88</v>
      </c>
      <c r="J60" s="29">
        <v>0.88</v>
      </c>
      <c r="K60" s="29">
        <f t="shared" si="43"/>
        <v>0.35</v>
      </c>
      <c r="L60" s="28"/>
      <c r="M60" s="29"/>
      <c r="N60" s="29"/>
      <c r="O60" s="29"/>
      <c r="P60" s="29"/>
      <c r="Q60" s="30">
        <f t="shared" si="44"/>
        <v>29.55</v>
      </c>
      <c r="R60" s="30">
        <f t="shared" si="45"/>
        <v>15.04</v>
      </c>
      <c r="S60" s="30">
        <f t="shared" si="46"/>
        <v>44.59</v>
      </c>
    </row>
    <row r="61" s="4" customFormat="1" ht="18" customHeight="1" spans="1:19">
      <c r="A61" s="24">
        <v>5</v>
      </c>
      <c r="B61" s="45" t="s">
        <v>36</v>
      </c>
      <c r="C61" s="25" t="s">
        <v>37</v>
      </c>
      <c r="D61" s="26" t="s">
        <v>38</v>
      </c>
      <c r="E61" s="43" t="s">
        <v>72</v>
      </c>
      <c r="F61" s="28">
        <v>177</v>
      </c>
      <c r="G61" s="29">
        <f t="shared" si="41"/>
        <v>28.32</v>
      </c>
      <c r="H61" s="29">
        <f t="shared" si="42"/>
        <v>14.16</v>
      </c>
      <c r="I61" s="29">
        <v>0.88</v>
      </c>
      <c r="J61" s="29">
        <v>0.88</v>
      </c>
      <c r="K61" s="29">
        <f t="shared" si="43"/>
        <v>0.35</v>
      </c>
      <c r="L61" s="28"/>
      <c r="M61" s="29"/>
      <c r="N61" s="29"/>
      <c r="O61" s="29"/>
      <c r="P61" s="29"/>
      <c r="Q61" s="30">
        <f t="shared" si="44"/>
        <v>29.55</v>
      </c>
      <c r="R61" s="30">
        <f t="shared" si="45"/>
        <v>15.04</v>
      </c>
      <c r="S61" s="30">
        <f t="shared" si="46"/>
        <v>44.59</v>
      </c>
    </row>
    <row r="62" s="4" customFormat="1" ht="18" customHeight="1" spans="1:19">
      <c r="A62" s="24">
        <v>6</v>
      </c>
      <c r="B62" s="45" t="s">
        <v>39</v>
      </c>
      <c r="C62" s="45" t="s">
        <v>40</v>
      </c>
      <c r="D62" s="26" t="s">
        <v>41</v>
      </c>
      <c r="E62" s="43" t="s">
        <v>72</v>
      </c>
      <c r="F62" s="28">
        <v>177</v>
      </c>
      <c r="G62" s="29">
        <f t="shared" si="41"/>
        <v>28.32</v>
      </c>
      <c r="H62" s="29">
        <f t="shared" si="42"/>
        <v>14.16</v>
      </c>
      <c r="I62" s="29">
        <v>0.88</v>
      </c>
      <c r="J62" s="29">
        <v>0.88</v>
      </c>
      <c r="K62" s="29">
        <f t="shared" si="43"/>
        <v>0.35</v>
      </c>
      <c r="L62" s="28"/>
      <c r="M62" s="29"/>
      <c r="N62" s="29"/>
      <c r="O62" s="29"/>
      <c r="P62" s="29"/>
      <c r="Q62" s="30">
        <f t="shared" si="44"/>
        <v>29.55</v>
      </c>
      <c r="R62" s="30">
        <f t="shared" si="45"/>
        <v>15.04</v>
      </c>
      <c r="S62" s="30">
        <f t="shared" si="46"/>
        <v>44.59</v>
      </c>
    </row>
    <row r="63" s="4" customFormat="1" ht="18" customHeight="1" spans="1:19">
      <c r="A63" s="24">
        <v>7</v>
      </c>
      <c r="B63" s="45" t="s">
        <v>42</v>
      </c>
      <c r="C63" s="45" t="s">
        <v>43</v>
      </c>
      <c r="D63" s="26" t="s">
        <v>44</v>
      </c>
      <c r="E63" s="43" t="s">
        <v>72</v>
      </c>
      <c r="F63" s="28">
        <v>177</v>
      </c>
      <c r="G63" s="29">
        <f t="shared" si="41"/>
        <v>28.32</v>
      </c>
      <c r="H63" s="29">
        <f t="shared" si="42"/>
        <v>14.16</v>
      </c>
      <c r="I63" s="29">
        <v>0.88</v>
      </c>
      <c r="J63" s="29">
        <v>0.88</v>
      </c>
      <c r="K63" s="29">
        <f t="shared" si="43"/>
        <v>0.35</v>
      </c>
      <c r="L63" s="28"/>
      <c r="M63" s="29"/>
      <c r="N63" s="29"/>
      <c r="O63" s="29"/>
      <c r="P63" s="29"/>
      <c r="Q63" s="30">
        <f t="shared" si="44"/>
        <v>29.55</v>
      </c>
      <c r="R63" s="30">
        <f t="shared" si="45"/>
        <v>15.04</v>
      </c>
      <c r="S63" s="30">
        <f t="shared" si="46"/>
        <v>44.59</v>
      </c>
    </row>
    <row r="64" s="4" customFormat="1" ht="18" customHeight="1" spans="1:19">
      <c r="A64" s="24">
        <v>8</v>
      </c>
      <c r="B64" s="45" t="s">
        <v>46</v>
      </c>
      <c r="C64" s="45" t="s">
        <v>47</v>
      </c>
      <c r="D64" s="26" t="s">
        <v>48</v>
      </c>
      <c r="E64" s="43" t="s">
        <v>72</v>
      </c>
      <c r="F64" s="28">
        <v>177</v>
      </c>
      <c r="G64" s="29">
        <f t="shared" si="41"/>
        <v>28.32</v>
      </c>
      <c r="H64" s="29">
        <f t="shared" si="42"/>
        <v>14.16</v>
      </c>
      <c r="I64" s="29">
        <v>0.88</v>
      </c>
      <c r="J64" s="29">
        <v>0.88</v>
      </c>
      <c r="K64" s="29">
        <f t="shared" si="43"/>
        <v>0.35</v>
      </c>
      <c r="L64" s="28"/>
      <c r="M64" s="29"/>
      <c r="N64" s="29"/>
      <c r="O64" s="29"/>
      <c r="P64" s="29"/>
      <c r="Q64" s="30">
        <f t="shared" si="44"/>
        <v>29.55</v>
      </c>
      <c r="R64" s="30">
        <f t="shared" si="45"/>
        <v>15.04</v>
      </c>
      <c r="S64" s="30">
        <f t="shared" si="46"/>
        <v>44.59</v>
      </c>
    </row>
    <row r="65" s="1" customFormat="1" spans="1:19">
      <c r="A65" s="36"/>
      <c r="B65" s="36" t="s">
        <v>68</v>
      </c>
      <c r="C65" s="37"/>
      <c r="D65" s="36"/>
      <c r="E65" s="37"/>
      <c r="F65" s="39">
        <f t="shared" ref="F65:S65" si="47">SUM(F57:F64)</f>
        <v>1416</v>
      </c>
      <c r="G65" s="39">
        <f t="shared" si="47"/>
        <v>226.56</v>
      </c>
      <c r="H65" s="39">
        <f t="shared" si="47"/>
        <v>113.28</v>
      </c>
      <c r="I65" s="39">
        <f t="shared" si="47"/>
        <v>7.04</v>
      </c>
      <c r="J65" s="39">
        <f t="shared" si="47"/>
        <v>7.04</v>
      </c>
      <c r="K65" s="39">
        <f t="shared" si="47"/>
        <v>2.8</v>
      </c>
      <c r="L65" s="39">
        <f t="shared" si="47"/>
        <v>0</v>
      </c>
      <c r="M65" s="39">
        <f t="shared" si="47"/>
        <v>0</v>
      </c>
      <c r="N65" s="39">
        <f t="shared" si="47"/>
        <v>0</v>
      </c>
      <c r="O65" s="39">
        <f t="shared" si="47"/>
        <v>0</v>
      </c>
      <c r="P65" s="39">
        <f t="shared" si="47"/>
        <v>0</v>
      </c>
      <c r="Q65" s="39">
        <f t="shared" si="47"/>
        <v>236.4</v>
      </c>
      <c r="R65" s="39">
        <f t="shared" si="47"/>
        <v>120.32</v>
      </c>
      <c r="S65" s="39">
        <f t="shared" si="47"/>
        <v>356.72</v>
      </c>
    </row>
    <row r="66" s="2" customFormat="1" ht="17" customHeight="1" spans="1:19">
      <c r="A66" s="24">
        <v>1</v>
      </c>
      <c r="B66" s="25">
        <v>6508507313</v>
      </c>
      <c r="C66" s="45" t="s">
        <v>24</v>
      </c>
      <c r="D66" s="26" t="s">
        <v>25</v>
      </c>
      <c r="E66" s="43" t="s">
        <v>73</v>
      </c>
      <c r="F66" s="28">
        <v>177</v>
      </c>
      <c r="G66" s="29">
        <f t="shared" ref="G66:G73" si="48">ROUND(F66*0.16,2)</f>
        <v>28.32</v>
      </c>
      <c r="H66" s="29">
        <f t="shared" ref="H66:H73" si="49">ROUND(F66*0.08,2)</f>
        <v>14.16</v>
      </c>
      <c r="I66" s="29">
        <v>0.88</v>
      </c>
      <c r="J66" s="29">
        <v>0.88</v>
      </c>
      <c r="K66" s="29">
        <f t="shared" ref="K66:K73" si="50">ROUND(F66*0.002,2)</f>
        <v>0.35</v>
      </c>
      <c r="L66" s="28"/>
      <c r="M66" s="29"/>
      <c r="N66" s="29"/>
      <c r="O66" s="29"/>
      <c r="P66" s="29"/>
      <c r="Q66" s="30">
        <f t="shared" ref="Q66:Q73" si="51">G66+I66+K66+M66+P66</f>
        <v>29.55</v>
      </c>
      <c r="R66" s="30">
        <f t="shared" ref="R66:R73" si="52">H66+J66+N66+O66</f>
        <v>15.04</v>
      </c>
      <c r="S66" s="30">
        <f t="shared" ref="S66:S73" si="53">Q66+R66</f>
        <v>44.59</v>
      </c>
    </row>
    <row r="67" s="3" customFormat="1" ht="17" customHeight="1" spans="1:19">
      <c r="A67" s="24">
        <v>2</v>
      </c>
      <c r="B67" s="25">
        <v>6508114886</v>
      </c>
      <c r="C67" s="45" t="s">
        <v>27</v>
      </c>
      <c r="D67" s="26" t="s">
        <v>28</v>
      </c>
      <c r="E67" s="43" t="s">
        <v>73</v>
      </c>
      <c r="F67" s="28">
        <v>177</v>
      </c>
      <c r="G67" s="29">
        <f t="shared" si="48"/>
        <v>28.32</v>
      </c>
      <c r="H67" s="29">
        <f t="shared" si="49"/>
        <v>14.16</v>
      </c>
      <c r="I67" s="29">
        <v>0.88</v>
      </c>
      <c r="J67" s="29">
        <v>0.88</v>
      </c>
      <c r="K67" s="29">
        <f t="shared" si="50"/>
        <v>0.35</v>
      </c>
      <c r="L67" s="28"/>
      <c r="M67" s="29"/>
      <c r="N67" s="29"/>
      <c r="O67" s="29"/>
      <c r="P67" s="29"/>
      <c r="Q67" s="30">
        <f t="shared" si="51"/>
        <v>29.55</v>
      </c>
      <c r="R67" s="30">
        <f t="shared" si="52"/>
        <v>15.04</v>
      </c>
      <c r="S67" s="30">
        <f t="shared" si="53"/>
        <v>44.59</v>
      </c>
    </row>
    <row r="68" s="4" customFormat="1" ht="18" customHeight="1" spans="1:19">
      <c r="A68" s="24">
        <v>3</v>
      </c>
      <c r="B68" s="45" t="s">
        <v>29</v>
      </c>
      <c r="C68" s="45" t="s">
        <v>30</v>
      </c>
      <c r="D68" s="26" t="s">
        <v>31</v>
      </c>
      <c r="E68" s="43" t="s">
        <v>73</v>
      </c>
      <c r="F68" s="28">
        <v>177</v>
      </c>
      <c r="G68" s="29">
        <f t="shared" si="48"/>
        <v>28.32</v>
      </c>
      <c r="H68" s="29">
        <f t="shared" si="49"/>
        <v>14.16</v>
      </c>
      <c r="I68" s="29">
        <v>0.88</v>
      </c>
      <c r="J68" s="29">
        <v>0.88</v>
      </c>
      <c r="K68" s="29">
        <f t="shared" si="50"/>
        <v>0.35</v>
      </c>
      <c r="L68" s="28"/>
      <c r="M68" s="29"/>
      <c r="N68" s="29"/>
      <c r="O68" s="29"/>
      <c r="P68" s="29"/>
      <c r="Q68" s="30">
        <f t="shared" si="51"/>
        <v>29.55</v>
      </c>
      <c r="R68" s="30">
        <f t="shared" si="52"/>
        <v>15.04</v>
      </c>
      <c r="S68" s="30">
        <f t="shared" si="53"/>
        <v>44.59</v>
      </c>
    </row>
    <row r="69" s="4" customFormat="1" ht="18" customHeight="1" spans="1:19">
      <c r="A69" s="24">
        <v>4</v>
      </c>
      <c r="B69" s="45" t="s">
        <v>33</v>
      </c>
      <c r="C69" s="45" t="s">
        <v>34</v>
      </c>
      <c r="D69" s="26" t="s">
        <v>35</v>
      </c>
      <c r="E69" s="43" t="s">
        <v>73</v>
      </c>
      <c r="F69" s="28">
        <v>177</v>
      </c>
      <c r="G69" s="29">
        <f t="shared" si="48"/>
        <v>28.32</v>
      </c>
      <c r="H69" s="29">
        <f t="shared" si="49"/>
        <v>14.16</v>
      </c>
      <c r="I69" s="29">
        <v>0.88</v>
      </c>
      <c r="J69" s="29">
        <v>0.88</v>
      </c>
      <c r="K69" s="29">
        <f t="shared" si="50"/>
        <v>0.35</v>
      </c>
      <c r="L69" s="28"/>
      <c r="M69" s="29"/>
      <c r="N69" s="29"/>
      <c r="O69" s="29"/>
      <c r="P69" s="29"/>
      <c r="Q69" s="30">
        <f t="shared" si="51"/>
        <v>29.55</v>
      </c>
      <c r="R69" s="30">
        <f t="shared" si="52"/>
        <v>15.04</v>
      </c>
      <c r="S69" s="30">
        <f t="shared" si="53"/>
        <v>44.59</v>
      </c>
    </row>
    <row r="70" s="4" customFormat="1" ht="18" customHeight="1" spans="1:19">
      <c r="A70" s="24">
        <v>5</v>
      </c>
      <c r="B70" s="45" t="s">
        <v>36</v>
      </c>
      <c r="C70" s="25" t="s">
        <v>37</v>
      </c>
      <c r="D70" s="26" t="s">
        <v>38</v>
      </c>
      <c r="E70" s="43" t="s">
        <v>73</v>
      </c>
      <c r="F70" s="28">
        <v>177</v>
      </c>
      <c r="G70" s="29">
        <f t="shared" si="48"/>
        <v>28.32</v>
      </c>
      <c r="H70" s="29">
        <f t="shared" si="49"/>
        <v>14.16</v>
      </c>
      <c r="I70" s="29">
        <v>0.88</v>
      </c>
      <c r="J70" s="29">
        <v>0.88</v>
      </c>
      <c r="K70" s="29">
        <f t="shared" si="50"/>
        <v>0.35</v>
      </c>
      <c r="L70" s="28"/>
      <c r="M70" s="29"/>
      <c r="N70" s="29"/>
      <c r="O70" s="29"/>
      <c r="P70" s="29"/>
      <c r="Q70" s="30">
        <f t="shared" si="51"/>
        <v>29.55</v>
      </c>
      <c r="R70" s="30">
        <f t="shared" si="52"/>
        <v>15.04</v>
      </c>
      <c r="S70" s="30">
        <f t="shared" si="53"/>
        <v>44.59</v>
      </c>
    </row>
    <row r="71" s="4" customFormat="1" ht="18" customHeight="1" spans="1:19">
      <c r="A71" s="24">
        <v>6</v>
      </c>
      <c r="B71" s="45" t="s">
        <v>39</v>
      </c>
      <c r="C71" s="45" t="s">
        <v>40</v>
      </c>
      <c r="D71" s="26" t="s">
        <v>41</v>
      </c>
      <c r="E71" s="43" t="s">
        <v>73</v>
      </c>
      <c r="F71" s="28">
        <v>177</v>
      </c>
      <c r="G71" s="29">
        <f t="shared" si="48"/>
        <v>28.32</v>
      </c>
      <c r="H71" s="29">
        <f t="shared" si="49"/>
        <v>14.16</v>
      </c>
      <c r="I71" s="29">
        <v>0.88</v>
      </c>
      <c r="J71" s="29">
        <v>0.88</v>
      </c>
      <c r="K71" s="29">
        <f t="shared" si="50"/>
        <v>0.35</v>
      </c>
      <c r="L71" s="28"/>
      <c r="M71" s="29"/>
      <c r="N71" s="29"/>
      <c r="O71" s="29"/>
      <c r="P71" s="29"/>
      <c r="Q71" s="30">
        <f t="shared" si="51"/>
        <v>29.55</v>
      </c>
      <c r="R71" s="30">
        <f t="shared" si="52"/>
        <v>15.04</v>
      </c>
      <c r="S71" s="30">
        <f t="shared" si="53"/>
        <v>44.59</v>
      </c>
    </row>
    <row r="72" s="4" customFormat="1" ht="18" customHeight="1" spans="1:19">
      <c r="A72" s="24">
        <v>7</v>
      </c>
      <c r="B72" s="45" t="s">
        <v>42</v>
      </c>
      <c r="C72" s="45" t="s">
        <v>43</v>
      </c>
      <c r="D72" s="26" t="s">
        <v>44</v>
      </c>
      <c r="E72" s="43" t="s">
        <v>73</v>
      </c>
      <c r="F72" s="28">
        <v>177</v>
      </c>
      <c r="G72" s="29">
        <f t="shared" si="48"/>
        <v>28.32</v>
      </c>
      <c r="H72" s="29">
        <f t="shared" si="49"/>
        <v>14.16</v>
      </c>
      <c r="I72" s="29">
        <v>0.88</v>
      </c>
      <c r="J72" s="29">
        <v>0.88</v>
      </c>
      <c r="K72" s="29">
        <f t="shared" si="50"/>
        <v>0.35</v>
      </c>
      <c r="L72" s="28"/>
      <c r="M72" s="29"/>
      <c r="N72" s="29"/>
      <c r="O72" s="29"/>
      <c r="P72" s="29"/>
      <c r="Q72" s="30">
        <f t="shared" si="51"/>
        <v>29.55</v>
      </c>
      <c r="R72" s="30">
        <f t="shared" si="52"/>
        <v>15.04</v>
      </c>
      <c r="S72" s="30">
        <f t="shared" si="53"/>
        <v>44.59</v>
      </c>
    </row>
    <row r="73" s="4" customFormat="1" ht="18" customHeight="1" spans="1:19">
      <c r="A73" s="24">
        <v>8</v>
      </c>
      <c r="B73" s="45" t="s">
        <v>46</v>
      </c>
      <c r="C73" s="45" t="s">
        <v>47</v>
      </c>
      <c r="D73" s="26" t="s">
        <v>48</v>
      </c>
      <c r="E73" s="43" t="s">
        <v>73</v>
      </c>
      <c r="F73" s="28">
        <v>177</v>
      </c>
      <c r="G73" s="29">
        <f t="shared" si="48"/>
        <v>28.32</v>
      </c>
      <c r="H73" s="29">
        <f t="shared" si="49"/>
        <v>14.16</v>
      </c>
      <c r="I73" s="29">
        <v>0.88</v>
      </c>
      <c r="J73" s="29">
        <v>0.88</v>
      </c>
      <c r="K73" s="29">
        <f t="shared" si="50"/>
        <v>0.35</v>
      </c>
      <c r="L73" s="28"/>
      <c r="M73" s="29"/>
      <c r="N73" s="29"/>
      <c r="O73" s="29"/>
      <c r="P73" s="29"/>
      <c r="Q73" s="30">
        <f t="shared" si="51"/>
        <v>29.55</v>
      </c>
      <c r="R73" s="30">
        <f t="shared" si="52"/>
        <v>15.04</v>
      </c>
      <c r="S73" s="30">
        <f t="shared" si="53"/>
        <v>44.59</v>
      </c>
    </row>
    <row r="74" s="1" customFormat="1" spans="1:19">
      <c r="A74" s="36"/>
      <c r="B74" s="36" t="s">
        <v>68</v>
      </c>
      <c r="C74" s="37"/>
      <c r="D74" s="36"/>
      <c r="E74" s="37"/>
      <c r="F74" s="39">
        <f t="shared" ref="F74:S74" si="54">SUM(F66:F73)</f>
        <v>1416</v>
      </c>
      <c r="G74" s="39">
        <f t="shared" si="54"/>
        <v>226.56</v>
      </c>
      <c r="H74" s="39">
        <f t="shared" si="54"/>
        <v>113.28</v>
      </c>
      <c r="I74" s="39">
        <f t="shared" si="54"/>
        <v>7.04</v>
      </c>
      <c r="J74" s="39">
        <f t="shared" si="54"/>
        <v>7.04</v>
      </c>
      <c r="K74" s="39">
        <f t="shared" si="54"/>
        <v>2.8</v>
      </c>
      <c r="L74" s="39">
        <f t="shared" si="54"/>
        <v>0</v>
      </c>
      <c r="M74" s="39">
        <f t="shared" si="54"/>
        <v>0</v>
      </c>
      <c r="N74" s="39">
        <f t="shared" si="54"/>
        <v>0</v>
      </c>
      <c r="O74" s="39">
        <f t="shared" si="54"/>
        <v>0</v>
      </c>
      <c r="P74" s="39">
        <f t="shared" si="54"/>
        <v>0</v>
      </c>
      <c r="Q74" s="39">
        <f t="shared" si="54"/>
        <v>236.4</v>
      </c>
      <c r="R74" s="39">
        <f t="shared" si="54"/>
        <v>120.32</v>
      </c>
      <c r="S74" s="39">
        <f t="shared" si="54"/>
        <v>356.72</v>
      </c>
    </row>
    <row r="75" s="2" customFormat="1" ht="17" customHeight="1" spans="1:19">
      <c r="A75" s="24">
        <v>1</v>
      </c>
      <c r="B75" s="25">
        <v>6508507313</v>
      </c>
      <c r="C75" s="45" t="s">
        <v>24</v>
      </c>
      <c r="D75" s="26" t="s">
        <v>25</v>
      </c>
      <c r="E75" s="43" t="s">
        <v>74</v>
      </c>
      <c r="F75" s="28">
        <v>177</v>
      </c>
      <c r="G75" s="29">
        <f t="shared" ref="G75:G84" si="55">ROUND(F75*0.16,2)</f>
        <v>28.32</v>
      </c>
      <c r="H75" s="29">
        <f t="shared" ref="H75:H84" si="56">ROUND(F75*0.08,2)</f>
        <v>14.16</v>
      </c>
      <c r="I75" s="29">
        <v>0.88</v>
      </c>
      <c r="J75" s="29">
        <v>0.88</v>
      </c>
      <c r="K75" s="29">
        <f t="shared" ref="K75:K84" si="57">ROUND(F75*0.002,2)</f>
        <v>0.35</v>
      </c>
      <c r="L75" s="28"/>
      <c r="M75" s="29"/>
      <c r="N75" s="29"/>
      <c r="O75" s="29"/>
      <c r="P75" s="29"/>
      <c r="Q75" s="30">
        <f t="shared" ref="Q75:Q84" si="58">G75+I75+K75+M75+P75</f>
        <v>29.55</v>
      </c>
      <c r="R75" s="30">
        <f t="shared" ref="R75:R84" si="59">H75+J75+N75+O75</f>
        <v>15.04</v>
      </c>
      <c r="S75" s="30">
        <f t="shared" ref="S75:S84" si="60">Q75+R75</f>
        <v>44.59</v>
      </c>
    </row>
    <row r="76" s="3" customFormat="1" ht="17" customHeight="1" spans="1:19">
      <c r="A76" s="24">
        <v>2</v>
      </c>
      <c r="B76" s="25">
        <v>6508114886</v>
      </c>
      <c r="C76" s="45" t="s">
        <v>27</v>
      </c>
      <c r="D76" s="26" t="s">
        <v>28</v>
      </c>
      <c r="E76" s="43" t="s">
        <v>74</v>
      </c>
      <c r="F76" s="28">
        <v>177</v>
      </c>
      <c r="G76" s="29">
        <f t="shared" si="55"/>
        <v>28.32</v>
      </c>
      <c r="H76" s="29">
        <f t="shared" si="56"/>
        <v>14.16</v>
      </c>
      <c r="I76" s="29">
        <v>0.88</v>
      </c>
      <c r="J76" s="29">
        <v>0.88</v>
      </c>
      <c r="K76" s="29">
        <f t="shared" si="57"/>
        <v>0.35</v>
      </c>
      <c r="L76" s="28"/>
      <c r="M76" s="29"/>
      <c r="N76" s="29"/>
      <c r="O76" s="29"/>
      <c r="P76" s="29"/>
      <c r="Q76" s="30">
        <f t="shared" si="58"/>
        <v>29.55</v>
      </c>
      <c r="R76" s="30">
        <f t="shared" si="59"/>
        <v>15.04</v>
      </c>
      <c r="S76" s="30">
        <f t="shared" si="60"/>
        <v>44.59</v>
      </c>
    </row>
    <row r="77" s="4" customFormat="1" ht="18" customHeight="1" spans="1:19">
      <c r="A77" s="24">
        <v>3</v>
      </c>
      <c r="B77" s="45" t="s">
        <v>29</v>
      </c>
      <c r="C77" s="45" t="s">
        <v>30</v>
      </c>
      <c r="D77" s="26" t="s">
        <v>31</v>
      </c>
      <c r="E77" s="43" t="s">
        <v>74</v>
      </c>
      <c r="F77" s="28">
        <v>177</v>
      </c>
      <c r="G77" s="29">
        <f t="shared" si="55"/>
        <v>28.32</v>
      </c>
      <c r="H77" s="29">
        <f t="shared" si="56"/>
        <v>14.16</v>
      </c>
      <c r="I77" s="29">
        <v>0.88</v>
      </c>
      <c r="J77" s="29">
        <v>0.88</v>
      </c>
      <c r="K77" s="29">
        <f t="shared" si="57"/>
        <v>0.35</v>
      </c>
      <c r="L77" s="28"/>
      <c r="M77" s="29"/>
      <c r="N77" s="29"/>
      <c r="O77" s="29"/>
      <c r="P77" s="29"/>
      <c r="Q77" s="30">
        <f t="shared" si="58"/>
        <v>29.55</v>
      </c>
      <c r="R77" s="30">
        <f t="shared" si="59"/>
        <v>15.04</v>
      </c>
      <c r="S77" s="30">
        <f t="shared" si="60"/>
        <v>44.59</v>
      </c>
    </row>
    <row r="78" s="4" customFormat="1" ht="18" customHeight="1" spans="1:19">
      <c r="A78" s="24">
        <v>4</v>
      </c>
      <c r="B78" s="45" t="s">
        <v>33</v>
      </c>
      <c r="C78" s="45" t="s">
        <v>34</v>
      </c>
      <c r="D78" s="26" t="s">
        <v>35</v>
      </c>
      <c r="E78" s="43" t="s">
        <v>74</v>
      </c>
      <c r="F78" s="28">
        <v>177</v>
      </c>
      <c r="G78" s="29">
        <f t="shared" si="55"/>
        <v>28.32</v>
      </c>
      <c r="H78" s="29">
        <f t="shared" si="56"/>
        <v>14.16</v>
      </c>
      <c r="I78" s="29">
        <v>0.88</v>
      </c>
      <c r="J78" s="29">
        <v>0.88</v>
      </c>
      <c r="K78" s="29">
        <f t="shared" si="57"/>
        <v>0.35</v>
      </c>
      <c r="L78" s="28"/>
      <c r="M78" s="29"/>
      <c r="N78" s="29"/>
      <c r="O78" s="29"/>
      <c r="P78" s="29"/>
      <c r="Q78" s="30">
        <f t="shared" si="58"/>
        <v>29.55</v>
      </c>
      <c r="R78" s="30">
        <f t="shared" si="59"/>
        <v>15.04</v>
      </c>
      <c r="S78" s="30">
        <f t="shared" si="60"/>
        <v>44.59</v>
      </c>
    </row>
    <row r="79" s="4" customFormat="1" ht="18" customHeight="1" spans="1:19">
      <c r="A79" s="24">
        <v>5</v>
      </c>
      <c r="B79" s="45" t="s">
        <v>36</v>
      </c>
      <c r="C79" s="25" t="s">
        <v>37</v>
      </c>
      <c r="D79" s="26" t="s">
        <v>38</v>
      </c>
      <c r="E79" s="43" t="s">
        <v>74</v>
      </c>
      <c r="F79" s="28">
        <v>177</v>
      </c>
      <c r="G79" s="29">
        <f t="shared" si="55"/>
        <v>28.32</v>
      </c>
      <c r="H79" s="29">
        <f t="shared" si="56"/>
        <v>14.16</v>
      </c>
      <c r="I79" s="29">
        <v>0.88</v>
      </c>
      <c r="J79" s="29">
        <v>0.88</v>
      </c>
      <c r="K79" s="29">
        <f t="shared" si="57"/>
        <v>0.35</v>
      </c>
      <c r="L79" s="28"/>
      <c r="M79" s="29"/>
      <c r="N79" s="29"/>
      <c r="O79" s="29"/>
      <c r="P79" s="29"/>
      <c r="Q79" s="30">
        <f t="shared" si="58"/>
        <v>29.55</v>
      </c>
      <c r="R79" s="30">
        <f t="shared" si="59"/>
        <v>15.04</v>
      </c>
      <c r="S79" s="30">
        <f t="shared" si="60"/>
        <v>44.59</v>
      </c>
    </row>
    <row r="80" s="4" customFormat="1" ht="18" customHeight="1" spans="1:19">
      <c r="A80" s="24">
        <v>6</v>
      </c>
      <c r="B80" s="45" t="s">
        <v>39</v>
      </c>
      <c r="C80" s="45" t="s">
        <v>40</v>
      </c>
      <c r="D80" s="26" t="s">
        <v>41</v>
      </c>
      <c r="E80" s="43" t="s">
        <v>74</v>
      </c>
      <c r="F80" s="28">
        <v>177</v>
      </c>
      <c r="G80" s="29">
        <f t="shared" si="55"/>
        <v>28.32</v>
      </c>
      <c r="H80" s="29">
        <f t="shared" si="56"/>
        <v>14.16</v>
      </c>
      <c r="I80" s="29">
        <v>0.88</v>
      </c>
      <c r="J80" s="29">
        <v>0.88</v>
      </c>
      <c r="K80" s="29">
        <f t="shared" si="57"/>
        <v>0.35</v>
      </c>
      <c r="L80" s="28"/>
      <c r="M80" s="29"/>
      <c r="N80" s="29"/>
      <c r="O80" s="29"/>
      <c r="P80" s="29"/>
      <c r="Q80" s="30">
        <f t="shared" si="58"/>
        <v>29.55</v>
      </c>
      <c r="R80" s="30">
        <f t="shared" si="59"/>
        <v>15.04</v>
      </c>
      <c r="S80" s="30">
        <f t="shared" si="60"/>
        <v>44.59</v>
      </c>
    </row>
    <row r="81" s="4" customFormat="1" ht="18" customHeight="1" spans="1:19">
      <c r="A81" s="24">
        <v>7</v>
      </c>
      <c r="B81" s="45" t="s">
        <v>42</v>
      </c>
      <c r="C81" s="45" t="s">
        <v>43</v>
      </c>
      <c r="D81" s="26" t="s">
        <v>44</v>
      </c>
      <c r="E81" s="43" t="s">
        <v>74</v>
      </c>
      <c r="F81" s="28">
        <v>177</v>
      </c>
      <c r="G81" s="29">
        <f t="shared" si="55"/>
        <v>28.32</v>
      </c>
      <c r="H81" s="29">
        <f t="shared" si="56"/>
        <v>14.16</v>
      </c>
      <c r="I81" s="29">
        <v>0.88</v>
      </c>
      <c r="J81" s="29">
        <v>0.88</v>
      </c>
      <c r="K81" s="29">
        <f t="shared" si="57"/>
        <v>0.35</v>
      </c>
      <c r="L81" s="28"/>
      <c r="M81" s="29"/>
      <c r="N81" s="29"/>
      <c r="O81" s="29"/>
      <c r="P81" s="29"/>
      <c r="Q81" s="30">
        <f t="shared" si="58"/>
        <v>29.55</v>
      </c>
      <c r="R81" s="30">
        <f t="shared" si="59"/>
        <v>15.04</v>
      </c>
      <c r="S81" s="30">
        <f t="shared" si="60"/>
        <v>44.59</v>
      </c>
    </row>
    <row r="82" s="4" customFormat="1" ht="18" customHeight="1" spans="1:19">
      <c r="A82" s="24">
        <v>8</v>
      </c>
      <c r="B82" s="45" t="s">
        <v>46</v>
      </c>
      <c r="C82" s="45" t="s">
        <v>47</v>
      </c>
      <c r="D82" s="26" t="s">
        <v>48</v>
      </c>
      <c r="E82" s="43" t="s">
        <v>74</v>
      </c>
      <c r="F82" s="28">
        <v>177</v>
      </c>
      <c r="G82" s="29">
        <f t="shared" si="55"/>
        <v>28.32</v>
      </c>
      <c r="H82" s="29">
        <f t="shared" si="56"/>
        <v>14.16</v>
      </c>
      <c r="I82" s="29">
        <v>0.88</v>
      </c>
      <c r="J82" s="29">
        <v>0.88</v>
      </c>
      <c r="K82" s="29">
        <f t="shared" si="57"/>
        <v>0.35</v>
      </c>
      <c r="L82" s="28"/>
      <c r="M82" s="29"/>
      <c r="N82" s="29"/>
      <c r="O82" s="29"/>
      <c r="P82" s="29"/>
      <c r="Q82" s="30">
        <f t="shared" si="58"/>
        <v>29.55</v>
      </c>
      <c r="R82" s="30">
        <f t="shared" si="59"/>
        <v>15.04</v>
      </c>
      <c r="S82" s="30">
        <f t="shared" si="60"/>
        <v>44.59</v>
      </c>
    </row>
    <row r="83" s="1" customFormat="1" ht="13.5" spans="1:19">
      <c r="A83" s="44">
        <v>9</v>
      </c>
      <c r="B83" s="45" t="s">
        <v>49</v>
      </c>
      <c r="C83" s="45" t="s">
        <v>50</v>
      </c>
      <c r="D83" s="26" t="s">
        <v>51</v>
      </c>
      <c r="E83" s="43" t="s">
        <v>74</v>
      </c>
      <c r="F83" s="28">
        <v>177</v>
      </c>
      <c r="G83" s="29">
        <f t="shared" si="55"/>
        <v>28.32</v>
      </c>
      <c r="H83" s="29">
        <f t="shared" si="56"/>
        <v>14.16</v>
      </c>
      <c r="I83" s="29">
        <v>0.88</v>
      </c>
      <c r="J83" s="29">
        <v>0.88</v>
      </c>
      <c r="K83" s="29">
        <f t="shared" si="57"/>
        <v>0.35</v>
      </c>
      <c r="L83" s="28"/>
      <c r="M83" s="29"/>
      <c r="N83" s="29"/>
      <c r="O83" s="29"/>
      <c r="P83" s="29"/>
      <c r="Q83" s="30">
        <f t="shared" si="58"/>
        <v>29.55</v>
      </c>
      <c r="R83" s="30">
        <f t="shared" si="59"/>
        <v>15.04</v>
      </c>
      <c r="S83" s="30">
        <f t="shared" si="60"/>
        <v>44.59</v>
      </c>
    </row>
    <row r="84" s="1" customFormat="1" ht="13.5" spans="1:19">
      <c r="A84" s="44">
        <v>10</v>
      </c>
      <c r="B84" s="25">
        <v>6512997240</v>
      </c>
      <c r="C84" s="45" t="s">
        <v>52</v>
      </c>
      <c r="D84" s="26" t="s">
        <v>53</v>
      </c>
      <c r="E84" s="43" t="s">
        <v>74</v>
      </c>
      <c r="F84" s="28">
        <v>177</v>
      </c>
      <c r="G84" s="29">
        <f t="shared" si="55"/>
        <v>28.32</v>
      </c>
      <c r="H84" s="29">
        <f t="shared" si="56"/>
        <v>14.16</v>
      </c>
      <c r="I84" s="29">
        <v>0.88</v>
      </c>
      <c r="J84" s="29">
        <v>0.88</v>
      </c>
      <c r="K84" s="29">
        <f t="shared" si="57"/>
        <v>0.35</v>
      </c>
      <c r="L84" s="28"/>
      <c r="M84" s="29"/>
      <c r="N84" s="29"/>
      <c r="O84" s="29"/>
      <c r="P84" s="29"/>
      <c r="Q84" s="30">
        <f t="shared" si="58"/>
        <v>29.55</v>
      </c>
      <c r="R84" s="30">
        <f t="shared" si="59"/>
        <v>15.04</v>
      </c>
      <c r="S84" s="30">
        <f t="shared" si="60"/>
        <v>44.59</v>
      </c>
    </row>
    <row r="85" s="1" customFormat="1" spans="1:19">
      <c r="A85" s="36"/>
      <c r="B85" s="36" t="s">
        <v>68</v>
      </c>
      <c r="C85" s="37"/>
      <c r="D85" s="36"/>
      <c r="E85" s="37"/>
      <c r="F85" s="39">
        <f t="shared" ref="F85:S85" si="61">SUM(F75:F84)</f>
        <v>1770</v>
      </c>
      <c r="G85" s="39">
        <f t="shared" si="61"/>
        <v>283.2</v>
      </c>
      <c r="H85" s="39">
        <f t="shared" si="61"/>
        <v>141.6</v>
      </c>
      <c r="I85" s="39">
        <f t="shared" si="61"/>
        <v>8.8</v>
      </c>
      <c r="J85" s="39">
        <f t="shared" si="61"/>
        <v>8.8</v>
      </c>
      <c r="K85" s="39">
        <f t="shared" si="61"/>
        <v>3.5</v>
      </c>
      <c r="L85" s="39">
        <f t="shared" si="61"/>
        <v>0</v>
      </c>
      <c r="M85" s="39">
        <f t="shared" si="61"/>
        <v>0</v>
      </c>
      <c r="N85" s="39">
        <f t="shared" si="61"/>
        <v>0</v>
      </c>
      <c r="O85" s="39">
        <f t="shared" si="61"/>
        <v>0</v>
      </c>
      <c r="P85" s="39">
        <f t="shared" si="61"/>
        <v>0</v>
      </c>
      <c r="Q85" s="39">
        <f t="shared" si="61"/>
        <v>295.5</v>
      </c>
      <c r="R85" s="39">
        <f t="shared" si="61"/>
        <v>150.4</v>
      </c>
      <c r="S85" s="39">
        <f t="shared" si="61"/>
        <v>445.9</v>
      </c>
    </row>
    <row r="86" s="2" customFormat="1" ht="17" customHeight="1" spans="1:19">
      <c r="A86" s="24">
        <v>1</v>
      </c>
      <c r="B86" s="25">
        <v>6508507313</v>
      </c>
      <c r="C86" s="45" t="s">
        <v>24</v>
      </c>
      <c r="D86" s="26" t="s">
        <v>25</v>
      </c>
      <c r="E86" s="43" t="s">
        <v>75</v>
      </c>
      <c r="F86" s="28">
        <v>177</v>
      </c>
      <c r="G86" s="29">
        <f t="shared" ref="G86:G97" si="62">ROUND(F86*0.16,2)</f>
        <v>28.32</v>
      </c>
      <c r="H86" s="29">
        <f t="shared" ref="H86:H97" si="63">ROUND(F86*0.08,2)</f>
        <v>14.16</v>
      </c>
      <c r="I86" s="29">
        <v>0.88</v>
      </c>
      <c r="J86" s="29">
        <v>0.88</v>
      </c>
      <c r="K86" s="29">
        <f t="shared" ref="K86:K97" si="64">ROUND(F86*0.002,2)</f>
        <v>0.35</v>
      </c>
      <c r="L86" s="28"/>
      <c r="M86" s="29"/>
      <c r="N86" s="29"/>
      <c r="O86" s="29"/>
      <c r="P86" s="29"/>
      <c r="Q86" s="30">
        <f t="shared" ref="Q86:Q97" si="65">G86+I86+K86+M86+P86</f>
        <v>29.55</v>
      </c>
      <c r="R86" s="30">
        <f t="shared" ref="R86:R97" si="66">H86+J86+N86+O86</f>
        <v>15.04</v>
      </c>
      <c r="S86" s="30">
        <f t="shared" ref="S86:S97" si="67">Q86+R86</f>
        <v>44.59</v>
      </c>
    </row>
    <row r="87" s="3" customFormat="1" ht="17" customHeight="1" spans="1:19">
      <c r="A87" s="24">
        <v>2</v>
      </c>
      <c r="B87" s="25">
        <v>6508114886</v>
      </c>
      <c r="C87" s="45" t="s">
        <v>27</v>
      </c>
      <c r="D87" s="26" t="s">
        <v>28</v>
      </c>
      <c r="E87" s="43" t="s">
        <v>75</v>
      </c>
      <c r="F87" s="28">
        <v>177</v>
      </c>
      <c r="G87" s="29">
        <f t="shared" si="62"/>
        <v>28.32</v>
      </c>
      <c r="H87" s="29">
        <f t="shared" si="63"/>
        <v>14.16</v>
      </c>
      <c r="I87" s="29">
        <v>0.88</v>
      </c>
      <c r="J87" s="29">
        <v>0.88</v>
      </c>
      <c r="K87" s="29">
        <f t="shared" si="64"/>
        <v>0.35</v>
      </c>
      <c r="L87" s="28"/>
      <c r="M87" s="29"/>
      <c r="N87" s="29"/>
      <c r="O87" s="29"/>
      <c r="P87" s="29"/>
      <c r="Q87" s="30">
        <f t="shared" si="65"/>
        <v>29.55</v>
      </c>
      <c r="R87" s="30">
        <f t="shared" si="66"/>
        <v>15.04</v>
      </c>
      <c r="S87" s="30">
        <f t="shared" si="67"/>
        <v>44.59</v>
      </c>
    </row>
    <row r="88" s="4" customFormat="1" ht="18" customHeight="1" spans="1:19">
      <c r="A88" s="24">
        <v>3</v>
      </c>
      <c r="B88" s="45" t="s">
        <v>29</v>
      </c>
      <c r="C88" s="45" t="s">
        <v>30</v>
      </c>
      <c r="D88" s="26" t="s">
        <v>31</v>
      </c>
      <c r="E88" s="43" t="s">
        <v>75</v>
      </c>
      <c r="F88" s="28">
        <v>177</v>
      </c>
      <c r="G88" s="29">
        <f t="shared" si="62"/>
        <v>28.32</v>
      </c>
      <c r="H88" s="29">
        <f t="shared" si="63"/>
        <v>14.16</v>
      </c>
      <c r="I88" s="29">
        <v>0.88</v>
      </c>
      <c r="J88" s="29">
        <v>0.88</v>
      </c>
      <c r="K88" s="29">
        <f t="shared" si="64"/>
        <v>0.35</v>
      </c>
      <c r="L88" s="28"/>
      <c r="M88" s="29"/>
      <c r="N88" s="29"/>
      <c r="O88" s="29"/>
      <c r="P88" s="29"/>
      <c r="Q88" s="30">
        <f t="shared" si="65"/>
        <v>29.55</v>
      </c>
      <c r="R88" s="30">
        <f t="shared" si="66"/>
        <v>15.04</v>
      </c>
      <c r="S88" s="30">
        <f t="shared" si="67"/>
        <v>44.59</v>
      </c>
    </row>
    <row r="89" s="4" customFormat="1" ht="18" customHeight="1" spans="1:19">
      <c r="A89" s="24">
        <v>4</v>
      </c>
      <c r="B89" s="45" t="s">
        <v>33</v>
      </c>
      <c r="C89" s="45" t="s">
        <v>34</v>
      </c>
      <c r="D89" s="26" t="s">
        <v>35</v>
      </c>
      <c r="E89" s="43" t="s">
        <v>75</v>
      </c>
      <c r="F89" s="28">
        <v>177</v>
      </c>
      <c r="G89" s="29">
        <f t="shared" si="62"/>
        <v>28.32</v>
      </c>
      <c r="H89" s="29">
        <f t="shared" si="63"/>
        <v>14.16</v>
      </c>
      <c r="I89" s="29">
        <v>0.88</v>
      </c>
      <c r="J89" s="29">
        <v>0.88</v>
      </c>
      <c r="K89" s="29">
        <f t="shared" si="64"/>
        <v>0.35</v>
      </c>
      <c r="L89" s="28"/>
      <c r="M89" s="29"/>
      <c r="N89" s="29"/>
      <c r="O89" s="29"/>
      <c r="P89" s="29"/>
      <c r="Q89" s="30">
        <f t="shared" si="65"/>
        <v>29.55</v>
      </c>
      <c r="R89" s="30">
        <f t="shared" si="66"/>
        <v>15.04</v>
      </c>
      <c r="S89" s="30">
        <f t="shared" si="67"/>
        <v>44.59</v>
      </c>
    </row>
    <row r="90" s="4" customFormat="1" ht="18" customHeight="1" spans="1:19">
      <c r="A90" s="24">
        <v>5</v>
      </c>
      <c r="B90" s="45" t="s">
        <v>36</v>
      </c>
      <c r="C90" s="25" t="s">
        <v>37</v>
      </c>
      <c r="D90" s="26" t="s">
        <v>38</v>
      </c>
      <c r="E90" s="43" t="s">
        <v>75</v>
      </c>
      <c r="F90" s="28">
        <v>177</v>
      </c>
      <c r="G90" s="29">
        <f t="shared" si="62"/>
        <v>28.32</v>
      </c>
      <c r="H90" s="29">
        <f t="shared" si="63"/>
        <v>14.16</v>
      </c>
      <c r="I90" s="29">
        <v>0.88</v>
      </c>
      <c r="J90" s="29">
        <v>0.88</v>
      </c>
      <c r="K90" s="29">
        <f t="shared" si="64"/>
        <v>0.35</v>
      </c>
      <c r="L90" s="28"/>
      <c r="M90" s="29"/>
      <c r="N90" s="29"/>
      <c r="O90" s="29"/>
      <c r="P90" s="29"/>
      <c r="Q90" s="30">
        <f t="shared" si="65"/>
        <v>29.55</v>
      </c>
      <c r="R90" s="30">
        <f t="shared" si="66"/>
        <v>15.04</v>
      </c>
      <c r="S90" s="30">
        <f t="shared" si="67"/>
        <v>44.59</v>
      </c>
    </row>
    <row r="91" s="4" customFormat="1" ht="18" customHeight="1" spans="1:19">
      <c r="A91" s="24">
        <v>6</v>
      </c>
      <c r="B91" s="45" t="s">
        <v>39</v>
      </c>
      <c r="C91" s="45" t="s">
        <v>40</v>
      </c>
      <c r="D91" s="26" t="s">
        <v>41</v>
      </c>
      <c r="E91" s="43" t="s">
        <v>75</v>
      </c>
      <c r="F91" s="28">
        <v>177</v>
      </c>
      <c r="G91" s="29">
        <f t="shared" si="62"/>
        <v>28.32</v>
      </c>
      <c r="H91" s="29">
        <f t="shared" si="63"/>
        <v>14.16</v>
      </c>
      <c r="I91" s="29">
        <v>0.88</v>
      </c>
      <c r="J91" s="29">
        <v>0.88</v>
      </c>
      <c r="K91" s="29">
        <f t="shared" si="64"/>
        <v>0.35</v>
      </c>
      <c r="L91" s="28"/>
      <c r="M91" s="29"/>
      <c r="N91" s="29"/>
      <c r="O91" s="29"/>
      <c r="P91" s="29"/>
      <c r="Q91" s="30">
        <f t="shared" si="65"/>
        <v>29.55</v>
      </c>
      <c r="R91" s="30">
        <f t="shared" si="66"/>
        <v>15.04</v>
      </c>
      <c r="S91" s="30">
        <f t="shared" si="67"/>
        <v>44.59</v>
      </c>
    </row>
    <row r="92" s="4" customFormat="1" ht="18" customHeight="1" spans="1:19">
      <c r="A92" s="24">
        <v>7</v>
      </c>
      <c r="B92" s="45" t="s">
        <v>42</v>
      </c>
      <c r="C92" s="45" t="s">
        <v>43</v>
      </c>
      <c r="D92" s="26" t="s">
        <v>44</v>
      </c>
      <c r="E92" s="43" t="s">
        <v>75</v>
      </c>
      <c r="F92" s="28">
        <v>177</v>
      </c>
      <c r="G92" s="29">
        <f t="shared" si="62"/>
        <v>28.32</v>
      </c>
      <c r="H92" s="29">
        <f t="shared" si="63"/>
        <v>14.16</v>
      </c>
      <c r="I92" s="29">
        <v>0.88</v>
      </c>
      <c r="J92" s="29">
        <v>0.88</v>
      </c>
      <c r="K92" s="29">
        <f t="shared" si="64"/>
        <v>0.35</v>
      </c>
      <c r="L92" s="28"/>
      <c r="M92" s="29"/>
      <c r="N92" s="29"/>
      <c r="O92" s="29"/>
      <c r="P92" s="29"/>
      <c r="Q92" s="30">
        <f t="shared" si="65"/>
        <v>29.55</v>
      </c>
      <c r="R92" s="30">
        <f t="shared" si="66"/>
        <v>15.04</v>
      </c>
      <c r="S92" s="30">
        <f t="shared" si="67"/>
        <v>44.59</v>
      </c>
    </row>
    <row r="93" s="4" customFormat="1" ht="18" customHeight="1" spans="1:19">
      <c r="A93" s="24">
        <v>8</v>
      </c>
      <c r="B93" s="45" t="s">
        <v>46</v>
      </c>
      <c r="C93" s="45" t="s">
        <v>47</v>
      </c>
      <c r="D93" s="26" t="s">
        <v>48</v>
      </c>
      <c r="E93" s="43" t="s">
        <v>75</v>
      </c>
      <c r="F93" s="28">
        <v>177</v>
      </c>
      <c r="G93" s="29">
        <f t="shared" si="62"/>
        <v>28.32</v>
      </c>
      <c r="H93" s="29">
        <f t="shared" si="63"/>
        <v>14.16</v>
      </c>
      <c r="I93" s="29">
        <v>0.88</v>
      </c>
      <c r="J93" s="29">
        <v>0.88</v>
      </c>
      <c r="K93" s="29">
        <f t="shared" si="64"/>
        <v>0.35</v>
      </c>
      <c r="L93" s="28"/>
      <c r="M93" s="29"/>
      <c r="N93" s="29"/>
      <c r="O93" s="29"/>
      <c r="P93" s="29"/>
      <c r="Q93" s="30">
        <f t="shared" si="65"/>
        <v>29.55</v>
      </c>
      <c r="R93" s="30">
        <f t="shared" si="66"/>
        <v>15.04</v>
      </c>
      <c r="S93" s="30">
        <f t="shared" si="67"/>
        <v>44.59</v>
      </c>
    </row>
    <row r="94" s="1" customFormat="1" ht="13.5" spans="1:19">
      <c r="A94" s="44">
        <v>9</v>
      </c>
      <c r="B94" s="45" t="s">
        <v>49</v>
      </c>
      <c r="C94" s="45" t="s">
        <v>50</v>
      </c>
      <c r="D94" s="26" t="s">
        <v>51</v>
      </c>
      <c r="E94" s="43" t="s">
        <v>75</v>
      </c>
      <c r="F94" s="28">
        <v>177</v>
      </c>
      <c r="G94" s="29">
        <f t="shared" si="62"/>
        <v>28.32</v>
      </c>
      <c r="H94" s="29">
        <f t="shared" si="63"/>
        <v>14.16</v>
      </c>
      <c r="I94" s="29">
        <v>0.88</v>
      </c>
      <c r="J94" s="29">
        <v>0.88</v>
      </c>
      <c r="K94" s="29">
        <f t="shared" si="64"/>
        <v>0.35</v>
      </c>
      <c r="L94" s="28"/>
      <c r="M94" s="29"/>
      <c r="N94" s="29"/>
      <c r="O94" s="29"/>
      <c r="P94" s="29"/>
      <c r="Q94" s="30">
        <f t="shared" si="65"/>
        <v>29.55</v>
      </c>
      <c r="R94" s="30">
        <f t="shared" si="66"/>
        <v>15.04</v>
      </c>
      <c r="S94" s="30">
        <f t="shared" si="67"/>
        <v>44.59</v>
      </c>
    </row>
    <row r="95" s="1" customFormat="1" ht="13.5" spans="1:19">
      <c r="A95" s="44">
        <v>10</v>
      </c>
      <c r="B95" s="25">
        <v>6512997240</v>
      </c>
      <c r="C95" s="45" t="s">
        <v>52</v>
      </c>
      <c r="D95" s="26" t="s">
        <v>53</v>
      </c>
      <c r="E95" s="43" t="s">
        <v>75</v>
      </c>
      <c r="F95" s="28">
        <v>177</v>
      </c>
      <c r="G95" s="29">
        <f t="shared" si="62"/>
        <v>28.32</v>
      </c>
      <c r="H95" s="29">
        <f t="shared" si="63"/>
        <v>14.16</v>
      </c>
      <c r="I95" s="29">
        <v>0.88</v>
      </c>
      <c r="J95" s="29">
        <v>0.88</v>
      </c>
      <c r="K95" s="29">
        <f t="shared" si="64"/>
        <v>0.35</v>
      </c>
      <c r="L95" s="28"/>
      <c r="M95" s="29"/>
      <c r="N95" s="29"/>
      <c r="O95" s="29"/>
      <c r="P95" s="29"/>
      <c r="Q95" s="30">
        <f t="shared" si="65"/>
        <v>29.55</v>
      </c>
      <c r="R95" s="30">
        <f t="shared" si="66"/>
        <v>15.04</v>
      </c>
      <c r="S95" s="30">
        <f t="shared" si="67"/>
        <v>44.59</v>
      </c>
    </row>
    <row r="96" s="1" customFormat="1" ht="13.5" spans="1:19">
      <c r="A96" s="44">
        <v>11</v>
      </c>
      <c r="B96" s="45" t="s">
        <v>55</v>
      </c>
      <c r="C96" s="45" t="s">
        <v>56</v>
      </c>
      <c r="D96" s="26" t="s">
        <v>57</v>
      </c>
      <c r="E96" s="43" t="s">
        <v>75</v>
      </c>
      <c r="F96" s="28">
        <v>177</v>
      </c>
      <c r="G96" s="29">
        <f t="shared" si="62"/>
        <v>28.32</v>
      </c>
      <c r="H96" s="29">
        <f t="shared" si="63"/>
        <v>14.16</v>
      </c>
      <c r="I96" s="29">
        <v>0.88</v>
      </c>
      <c r="J96" s="29">
        <v>0.88</v>
      </c>
      <c r="K96" s="29">
        <f t="shared" si="64"/>
        <v>0.35</v>
      </c>
      <c r="L96" s="28"/>
      <c r="M96" s="29"/>
      <c r="N96" s="29"/>
      <c r="O96" s="29"/>
      <c r="P96" s="29"/>
      <c r="Q96" s="30">
        <f t="shared" si="65"/>
        <v>29.55</v>
      </c>
      <c r="R96" s="30">
        <f t="shared" si="66"/>
        <v>15.04</v>
      </c>
      <c r="S96" s="30">
        <f t="shared" si="67"/>
        <v>44.59</v>
      </c>
    </row>
    <row r="97" s="1" customFormat="1" ht="13.5" spans="1:19">
      <c r="A97" s="44">
        <v>12</v>
      </c>
      <c r="B97" s="46" t="s">
        <v>58</v>
      </c>
      <c r="C97" s="47" t="s">
        <v>59</v>
      </c>
      <c r="D97" s="31" t="s">
        <v>60</v>
      </c>
      <c r="E97" s="43" t="s">
        <v>75</v>
      </c>
      <c r="F97" s="28">
        <v>177</v>
      </c>
      <c r="G97" s="29">
        <f t="shared" si="62"/>
        <v>28.32</v>
      </c>
      <c r="H97" s="29">
        <f t="shared" si="63"/>
        <v>14.16</v>
      </c>
      <c r="I97" s="29">
        <v>0.88</v>
      </c>
      <c r="J97" s="29">
        <v>0.88</v>
      </c>
      <c r="K97" s="29">
        <f t="shared" si="64"/>
        <v>0.35</v>
      </c>
      <c r="L97" s="28"/>
      <c r="M97" s="29"/>
      <c r="N97" s="29"/>
      <c r="O97" s="29"/>
      <c r="P97" s="29"/>
      <c r="Q97" s="30">
        <f t="shared" si="65"/>
        <v>29.55</v>
      </c>
      <c r="R97" s="30">
        <f t="shared" si="66"/>
        <v>15.04</v>
      </c>
      <c r="S97" s="30">
        <f t="shared" si="67"/>
        <v>44.59</v>
      </c>
    </row>
    <row r="98" s="1" customFormat="1" spans="1:19">
      <c r="A98" s="36"/>
      <c r="B98" s="36" t="s">
        <v>68</v>
      </c>
      <c r="C98" s="37"/>
      <c r="D98" s="36"/>
      <c r="E98" s="37"/>
      <c r="F98" s="39">
        <f t="shared" ref="F98:S98" si="68">SUM(F86:F97)</f>
        <v>2124</v>
      </c>
      <c r="G98" s="39">
        <f t="shared" si="68"/>
        <v>339.84</v>
      </c>
      <c r="H98" s="39">
        <f t="shared" si="68"/>
        <v>169.92</v>
      </c>
      <c r="I98" s="39">
        <f t="shared" si="68"/>
        <v>10.56</v>
      </c>
      <c r="J98" s="39">
        <f t="shared" si="68"/>
        <v>10.56</v>
      </c>
      <c r="K98" s="39">
        <f t="shared" si="68"/>
        <v>4.2</v>
      </c>
      <c r="L98" s="39">
        <f t="shared" si="68"/>
        <v>0</v>
      </c>
      <c r="M98" s="39">
        <f t="shared" si="68"/>
        <v>0</v>
      </c>
      <c r="N98" s="39">
        <f t="shared" si="68"/>
        <v>0</v>
      </c>
      <c r="O98" s="39">
        <f t="shared" si="68"/>
        <v>0</v>
      </c>
      <c r="P98" s="39">
        <f t="shared" si="68"/>
        <v>0</v>
      </c>
      <c r="Q98" s="39">
        <f t="shared" si="68"/>
        <v>354.6</v>
      </c>
      <c r="R98" s="39">
        <f t="shared" si="68"/>
        <v>180.48</v>
      </c>
      <c r="S98" s="39">
        <f t="shared" si="68"/>
        <v>535.08</v>
      </c>
    </row>
    <row r="99" s="1" customFormat="1" spans="1:19">
      <c r="A99" s="36"/>
      <c r="B99" s="36" t="s">
        <v>13</v>
      </c>
      <c r="C99" s="37"/>
      <c r="D99" s="36"/>
      <c r="E99" s="37"/>
      <c r="F99" s="39">
        <f t="shared" ref="F99:S99" si="69">F16+F29+F38+F47+F56+F65+F74+F85+F98</f>
        <v>75342</v>
      </c>
      <c r="G99" s="39">
        <f t="shared" si="69"/>
        <v>12054.72</v>
      </c>
      <c r="H99" s="39">
        <f t="shared" si="69"/>
        <v>6027.36</v>
      </c>
      <c r="I99" s="39">
        <f t="shared" si="69"/>
        <v>376.36</v>
      </c>
      <c r="J99" s="39">
        <f t="shared" si="69"/>
        <v>376.36</v>
      </c>
      <c r="K99" s="39">
        <f t="shared" si="69"/>
        <v>150.38</v>
      </c>
      <c r="L99" s="39">
        <f t="shared" si="69"/>
        <v>62952</v>
      </c>
      <c r="M99" s="39">
        <f t="shared" si="69"/>
        <v>5350.92</v>
      </c>
      <c r="N99" s="39">
        <f t="shared" si="69"/>
        <v>1259.04</v>
      </c>
      <c r="O99" s="39">
        <f t="shared" si="69"/>
        <v>120</v>
      </c>
      <c r="P99" s="39">
        <f t="shared" si="69"/>
        <v>120</v>
      </c>
      <c r="Q99" s="39">
        <f t="shared" si="69"/>
        <v>18052.38</v>
      </c>
      <c r="R99" s="39">
        <f t="shared" si="69"/>
        <v>7782.76</v>
      </c>
      <c r="S99" s="39">
        <f t="shared" si="69"/>
        <v>25835.14</v>
      </c>
    </row>
  </sheetData>
  <mergeCells count="24">
    <mergeCell ref="A1:S1"/>
    <mergeCell ref="G2:H2"/>
    <mergeCell ref="I2:J2"/>
    <mergeCell ref="M2:N2"/>
    <mergeCell ref="Q2:S2"/>
    <mergeCell ref="A18:S18"/>
    <mergeCell ref="G19:H19"/>
    <mergeCell ref="I19:J19"/>
    <mergeCell ref="M19:N19"/>
    <mergeCell ref="Q19:S19"/>
    <mergeCell ref="A2:A3"/>
    <mergeCell ref="A19:A20"/>
    <mergeCell ref="B2:B3"/>
    <mergeCell ref="B19:B20"/>
    <mergeCell ref="C2:C3"/>
    <mergeCell ref="C19:C20"/>
    <mergeCell ref="D2:D3"/>
    <mergeCell ref="D19:D20"/>
    <mergeCell ref="E2:E3"/>
    <mergeCell ref="E19:E20"/>
    <mergeCell ref="F2:F3"/>
    <mergeCell ref="F19:F20"/>
    <mergeCell ref="L2:L3"/>
    <mergeCell ref="L19:L20"/>
  </mergeCells>
  <pageMargins left="0.75" right="0.75" top="1" bottom="1" header="0.5" footer="0.5"/>
  <pageSetup paperSize="9" scale="6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86182</dc:creator>
  <cp:lastModifiedBy>杜怡冰</cp:lastModifiedBy>
  <dcterms:created xsi:type="dcterms:W3CDTF">2026-09-23T11:31:00Z</dcterms:created>
  <dcterms:modified xsi:type="dcterms:W3CDTF">2026-09-29T05:10:29Z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F9D33B721C0349A08DB527E504593D83_11</vt:lpwstr>
  </property>
  <property fmtid="{D5CDD505-2E9C-101B-9397-08002B2CF9AE}" pid="3" name="KSOProductBuildVer">
    <vt:lpwstr>2052-12.1.0.22089</vt:lpwstr>
  </property>
  <property fmtid="{D5CDD505-2E9C-101B-9397-08002B2CF9AE}" pid="4" name="CalculationRule">
    <vt:i4>1</vt:i4>
  </property>
</Properties>
</file>