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10" windowHeight="1069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<sst xmlns="http://schemas.openxmlformats.org/spreadsheetml/2006/main" count="120" uniqueCount="96">
  <si>
    <r>
      <t>新疆通力建设集团股份有限公司2025年3月社保表</t>
    </r>
    <r>
      <rPr>
        <b/>
        <sz val="9"/>
        <rFont val="宋体"/>
        <charset val="134"/>
      </rPr>
      <t>（编号：650524051）</t>
    </r>
  </si>
  <si>
    <t>序号</t>
  </si>
  <si>
    <t>人员编号</t>
  </si>
  <si>
    <t>证件号码</t>
  </si>
  <si>
    <t>姓名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</si>
  <si>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</si>
  <si>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</si>
  <si>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</si>
  <si>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</si>
  <si>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</si>
  <si>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</si>
  <si>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</si>
  <si>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大病</t>
  </si>
  <si>
    <t>长护保险</t>
  </si>
  <si>
    <t>合计</t>
  </si>
  <si>
    <t>企业16%</t>
  </si>
  <si>
    <t>个人8%</t>
  </si>
  <si>
    <t>企业0.5%</t>
  </si>
  <si>
    <t>个人0.5%</t>
  </si>
  <si>
    <t>企业1.04%</t>
  </si>
  <si>
    <t>企业9.7%</t>
  </si>
  <si>
    <t>个人2%</t>
  </si>
  <si>
    <t>企业0.1%</t>
  </si>
  <si>
    <t>企业</t>
  </si>
  <si>
    <t>个人</t>
  </si>
  <si>
    <t>650110877278</t>
  </si>
  <si>
    <t>410224198102052616</t>
  </si>
  <si>
    <t>陈七斤</t>
  </si>
  <si>
    <t>财务</t>
  </si>
  <si>
    <t>654101198611160015</t>
  </si>
  <si>
    <t>贺宇</t>
  </si>
  <si>
    <t>工程部</t>
  </si>
  <si>
    <t>652723199210102512</t>
  </si>
  <si>
    <t>王国强</t>
  </si>
  <si>
    <t>652826199110160410</t>
  </si>
  <si>
    <t>屈永涛</t>
  </si>
  <si>
    <t>市场</t>
  </si>
  <si>
    <t>610581198311151013</t>
  </si>
  <si>
    <t>冯建辉</t>
  </si>
  <si>
    <t>652302199008150525</t>
  </si>
  <si>
    <t>张旭</t>
  </si>
  <si>
    <t>650102199009106523</t>
  </si>
  <si>
    <t>李婷</t>
  </si>
  <si>
    <t>650103199309280618</t>
  </si>
  <si>
    <t>任霄</t>
  </si>
  <si>
    <t>人力</t>
  </si>
  <si>
    <t>659001199912251627</t>
  </si>
  <si>
    <t>马思宇</t>
  </si>
  <si>
    <t>65232519851117361X</t>
  </si>
  <si>
    <t>杨文杰</t>
  </si>
  <si>
    <t>中管</t>
  </si>
  <si>
    <t>652201199403065011</t>
  </si>
  <si>
    <t>徐文彬</t>
  </si>
  <si>
    <t>342124198202022201</t>
  </si>
  <si>
    <t>冯影</t>
  </si>
  <si>
    <t>行政</t>
  </si>
  <si>
    <t>652826196410282619</t>
  </si>
  <si>
    <t>管锡哲</t>
  </si>
  <si>
    <t xml:space="preserve"> </t>
  </si>
  <si>
    <t>650110821130</t>
  </si>
  <si>
    <t>654125199001051853</t>
  </si>
  <si>
    <t>马卫明</t>
  </si>
  <si>
    <t>650110566647</t>
  </si>
  <si>
    <t>652901199309271132</t>
  </si>
  <si>
    <t>吴梦杨</t>
  </si>
  <si>
    <t>610203199211082216</t>
  </si>
  <si>
    <t>温进进</t>
  </si>
  <si>
    <t>654001199512112121</t>
  </si>
  <si>
    <t>杜义欣</t>
  </si>
  <si>
    <t>650110720832</t>
  </si>
  <si>
    <t>652823198711270814</t>
  </si>
  <si>
    <t>李海涛</t>
  </si>
  <si>
    <t>650102197003281612</t>
  </si>
  <si>
    <t>何健</t>
  </si>
  <si>
    <t>6501101450929</t>
  </si>
  <si>
    <t>620525199712162018</t>
  </si>
  <si>
    <t>鲜侁</t>
  </si>
  <si>
    <t>6501100835116</t>
  </si>
  <si>
    <t>371722200112286822</t>
  </si>
  <si>
    <t>张丽珍</t>
  </si>
  <si>
    <t>小计：19</t>
  </si>
  <si>
    <t>512228197110022392</t>
  </si>
  <si>
    <t>刘奇俊</t>
  </si>
  <si>
    <t>挂证</t>
  </si>
  <si>
    <t>652823197503261417</t>
  </si>
  <si>
    <t>马军民</t>
  </si>
  <si>
    <t>512924197304301210</t>
  </si>
  <si>
    <t>李拥军</t>
  </si>
  <si>
    <t>411081197808027976</t>
  </si>
  <si>
    <t>冀晓菲</t>
  </si>
  <si>
    <t>654321197903231526</t>
  </si>
  <si>
    <t>王美玲</t>
  </si>
  <si>
    <t>650104197203042520</t>
  </si>
  <si>
    <t>荣  红</t>
  </si>
  <si>
    <t>652801196909151610</t>
  </si>
  <si>
    <t>李新云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</si>
</sst>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</numFmts>
  <fonts count="37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color theme="1"/>
      <name val="宋体"/>
      <charset val="134"/>
      <scheme val="minor"/>
    </font>
    <font>
      <sz val="8"/>
      <name val="宋体"/>
      <charset val="0"/>
    </font>
    <font>
      <sz val="10"/>
      <name val="宋体"/>
      <charset val="0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8"/>
      <color theme="1"/>
      <name val="宋体"/>
      <charset val="134"/>
    </font>
    <font>
      <sz val="9"/>
      <color theme="1"/>
      <name val="宋体"/>
      <charset val="134"/>
    </font>
    <font>
      <sz val="9"/>
      <name val="宋体"/>
      <charset val="0"/>
    </font>
    <font>
      <sz val="8"/>
      <color rgb="FF000000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7" borderId="13" applyNumberFormat="0" applyAlignment="0" applyProtection="0">
      <alignment vertical="center"/>
    </xf>
    <xf numFmtId="0" fontId="27" fillId="7" borderId="12" applyNumberFormat="0" applyAlignment="0" applyProtection="0">
      <alignment vertical="center"/>
    </xf>
    <xf numFmtId="0" fontId="28" fillId="8" borderId="14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NumberFormat="1" applyFont="1" applyFill="1" applyAlignment="1"/>
    <xf numFmtId="0" fontId="1" fillId="0" borderId="0" xfId="0" applyNumberFormat="1" applyFont="1" applyFill="1" applyAlignment="1"/>
    <xf numFmtId="0" fontId="3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/>
    <xf numFmtId="0" fontId="5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wrapText="1"/>
    </xf>
    <xf numFmtId="0" fontId="10" fillId="0" borderId="1" xfId="0" applyNumberFormat="1" applyFont="1" applyFill="1" applyBorder="1" applyAlignment="1" applyProtection="1">
      <alignment horizontal="center" vertical="center"/>
    </xf>
    <xf numFmtId="49" fontId="9" fillId="0" borderId="3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 applyProtection="1">
      <alignment horizontal="center" vertical="center"/>
    </xf>
    <xf numFmtId="49" fontId="7" fillId="2" borderId="4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13" fillId="0" borderId="1" xfId="0" applyNumberFormat="1" applyFont="1" applyFill="1" applyBorder="1" applyAlignment="1">
      <alignment horizontal="center" vertical="center"/>
    </xf>
    <xf numFmtId="177" fontId="11" fillId="2" borderId="1" xfId="0" applyNumberFormat="1" applyFont="1" applyFill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15" fillId="0" borderId="4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 applyProtection="1">
      <alignment horizontal="center" vertical="center" shrinkToFit="1"/>
    </xf>
    <xf numFmtId="177" fontId="3" fillId="0" borderId="1" xfId="0" applyNumberFormat="1" applyFont="1" applyFill="1" applyBorder="1" applyAlignment="1">
      <alignment horizontal="center"/>
    </xf>
    <xf numFmtId="49" fontId="9" fillId="2" borderId="4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0" fontId="13" fillId="0" borderId="1" xfId="0" applyNumberFormat="1" applyFont="1" applyFill="1" applyBorder="1" applyAlignment="1">
      <alignment horizontal="center"/>
    </xf>
    <xf numFmtId="0" fontId="13" fillId="0" borderId="4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/>
    </xf>
    <xf numFmtId="0" fontId="13" fillId="3" borderId="5" xfId="0" applyNumberFormat="1" applyFont="1" applyFill="1" applyBorder="1" applyAlignment="1">
      <alignment horizontal="center"/>
    </xf>
    <xf numFmtId="0" fontId="13" fillId="3" borderId="6" xfId="0" applyNumberFormat="1" applyFont="1" applyFill="1" applyBorder="1" applyAlignment="1">
      <alignment horizontal="center"/>
    </xf>
    <xf numFmtId="0" fontId="13" fillId="3" borderId="7" xfId="0" applyNumberFormat="1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/>
    </xf>
    <xf numFmtId="0" fontId="4" fillId="3" borderId="8" xfId="0" applyNumberFormat="1" applyFont="1" applyFill="1" applyBorder="1" applyAlignment="1">
      <alignment horizontal="center"/>
    </xf>
    <xf numFmtId="0" fontId="4" fillId="3" borderId="4" xfId="0" applyNumberFormat="1" applyFont="1" applyFill="1" applyBorder="1" applyAlignment="1">
      <alignment horizontal="center"/>
    </xf>
    <xf numFmtId="0" fontId="4" fillId="3" borderId="1" xfId="0" applyNumberFormat="1" applyFont="1" applyFill="1" applyBorder="1" applyAlignment="1">
      <alignment horizontal="center"/>
    </xf>
    <xf numFmtId="0" fontId="13" fillId="3" borderId="8" xfId="0" applyNumberFormat="1" applyFont="1" applyFill="1" applyBorder="1" applyAlignment="1">
      <alignment horizontal="center"/>
    </xf>
    <xf numFmtId="0" fontId="13" fillId="3" borderId="4" xfId="0" applyNumberFormat="1" applyFont="1" applyFill="1" applyBorder="1" applyAlignment="1">
      <alignment horizont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10" fontId="10" fillId="0" borderId="1" xfId="0" applyNumberFormat="1" applyFont="1" applyFill="1" applyBorder="1" applyAlignment="1" applyProtection="1">
      <alignment horizontal="center" vertical="center"/>
    </xf>
    <xf numFmtId="0" fontId="10" fillId="4" borderId="1" xfId="0" applyNumberFormat="1" applyFont="1" applyFill="1" applyBorder="1" applyAlignment="1" applyProtection="1">
      <alignment horizontal="center" vertical="center"/>
    </xf>
    <xf numFmtId="176" fontId="10" fillId="4" borderId="1" xfId="0" applyNumberFormat="1" applyFont="1" applyFill="1" applyBorder="1" applyAlignment="1" applyProtection="1">
      <alignment horizontal="center" vertical="center"/>
    </xf>
    <xf numFmtId="176" fontId="10" fillId="4" borderId="1" xfId="0" applyNumberFormat="1" applyFont="1" applyFill="1" applyBorder="1" applyAlignment="1" applyProtection="1">
      <alignment horizontal="center" vertical="center" shrinkToFit="1"/>
    </xf>
    <xf numFmtId="0" fontId="4" fillId="0" borderId="0" xfId="0" applyNumberFormat="1" applyFont="1" applyFill="1" applyAlignment="1"/>
    <xf numFmtId="0" fontId="11" fillId="2" borderId="1" xfId="0" applyFont="1" applyFill="1" applyBorder="1" applyAlignment="1" quotePrefix="1">
      <alignment horizontal="center" vertical="center" wrapText="1"/>
    </xf>
    <xf numFmtId="49" fontId="14" fillId="0" borderId="4" xfId="0" applyNumberFormat="1" applyFont="1" applyFill="1" applyBorder="1" applyAlignment="1" quotePrefix="1">
      <alignment horizontal="center" vertical="center"/>
    </xf>
    <xf numFmtId="0" fontId="11" fillId="2" borderId="1" xfId="0" applyFont="1" applyFill="1" applyBorder="1" applyAlignment="1" quotePrefix="1">
      <alignment horizontal="center" vertical="center"/>
    </xf>
    <xf numFmtId="0" fontId="13" fillId="0" borderId="4" xfId="0" applyNumberFormat="1" applyFont="1" applyFill="1" applyBorder="1" applyAlignment="1" quotePrefix="1">
      <alignment horizontal="center"/>
    </xf>
    <xf numFmtId="0" fontId="13" fillId="0" borderId="1" xfId="0" applyNumberFormat="1" applyFont="1" applyFill="1" applyBorder="1" applyAlignment="1" quotePrefix="1">
      <alignment horizontal="center"/>
    </xf>
    <xf numFmtId="0" fontId="13" fillId="0" borderId="1" xfId="0" applyNumberFormat="1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5"/>
  <sheetViews>
    <sheetView tabSelected="1" workbookViewId="0">
      <selection activeCell="A1" sqref="$A1:$XFD1048576"/>
    </sheetView>
  </sheetViews>
  <sheetFormatPr defaultColWidth="8" defaultRowHeight="13.3"/>
  <cols>
    <col min="1" max="1" width="4" style="1" customWidth="1"/>
    <col min="2" max="2" width="12.6697247706422" style="6" customWidth="1"/>
    <col min="3" max="3" width="18.7798165137615" style="7" customWidth="1"/>
    <col min="4" max="4" width="10.7798165137615" style="1" customWidth="1"/>
    <col min="5" max="5" width="9.22018348623853" style="8" customWidth="1"/>
    <col min="6" max="6" width="12.7706422018349" style="1" customWidth="1"/>
    <col min="7" max="7" width="9" style="1" customWidth="1"/>
    <col min="8" max="8" width="8.24770642201835" style="1" customWidth="1"/>
    <col min="9" max="9" width="7.63302752293578" style="1" customWidth="1"/>
    <col min="10" max="10" width="8.44036697247706" style="1"/>
    <col min="11" max="11" width="10.5504587155963" style="1"/>
    <col min="12" max="12" width="13.1100917431193" style="1" customWidth="1"/>
    <col min="13" max="13" width="11.8899082568807" style="1" customWidth="1"/>
    <col min="14" max="16" width="9.44036697247706" style="1" customWidth="1"/>
    <col min="17" max="17" width="10.7798165137615" style="1" customWidth="1"/>
    <col min="18" max="18" width="12.9357798165138" style="1" customWidth="1"/>
    <col min="19" max="19" width="10.7798165137615" style="1" customWidth="1"/>
    <col min="20" max="20" width="12.6697247706422" style="1" customWidth="1"/>
    <col min="21" max="16384" width="8" style="1"/>
  </cols>
  <sheetData>
    <row r="1" s="1" customFormat="1" ht="27.85" spans="1:19">
      <c r="A1" s="9" t="s">
        <v>0</v>
      </c>
      <c r="B1" s="10"/>
      <c r="C1" s="11"/>
      <c r="D1" s="9"/>
      <c r="E1" s="12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="1" customFormat="1" ht="15" customHeight="1" spans="1:19">
      <c r="A2" s="13" t="s">
        <v>1</v>
      </c>
      <c r="B2" s="14" t="s">
        <v>2</v>
      </c>
      <c r="C2" s="14" t="s">
        <v>3</v>
      </c>
      <c r="D2" s="15" t="s">
        <v>4</v>
      </c>
      <c r="E2" s="16" t="s">
        <v>5</v>
      </c>
      <c r="F2" s="17" t="s">
        <v>6</v>
      </c>
      <c r="G2" s="18" t="s">
        <v>7</v>
      </c>
      <c r="H2" s="18"/>
      <c r="I2" s="18" t="s">
        <v>8</v>
      </c>
      <c r="J2" s="18"/>
      <c r="K2" s="18" t="s">
        <v>9</v>
      </c>
      <c r="L2" s="61" t="s">
        <v>10</v>
      </c>
      <c r="M2" s="18" t="s">
        <v>11</v>
      </c>
      <c r="N2" s="18"/>
      <c r="O2" s="18" t="s">
        <v>12</v>
      </c>
      <c r="P2" s="18" t="s">
        <v>13</v>
      </c>
      <c r="Q2" s="18" t="s">
        <v>14</v>
      </c>
      <c r="R2" s="18"/>
      <c r="S2" s="18"/>
    </row>
    <row r="3" s="1" customFormat="1" ht="15" customHeight="1" spans="1:19">
      <c r="A3" s="13"/>
      <c r="B3" s="14"/>
      <c r="C3" s="14"/>
      <c r="D3" s="15"/>
      <c r="E3" s="19"/>
      <c r="F3" s="17"/>
      <c r="G3" s="18" t="s">
        <v>15</v>
      </c>
      <c r="H3" s="18" t="s">
        <v>16</v>
      </c>
      <c r="I3" s="18" t="s">
        <v>17</v>
      </c>
      <c r="J3" s="18" t="s">
        <v>18</v>
      </c>
      <c r="K3" s="62" t="s">
        <v>19</v>
      </c>
      <c r="L3" s="61"/>
      <c r="M3" s="18" t="s">
        <v>20</v>
      </c>
      <c r="N3" s="18" t="s">
        <v>21</v>
      </c>
      <c r="O3" s="18" t="s">
        <v>18</v>
      </c>
      <c r="P3" s="62" t="s">
        <v>22</v>
      </c>
      <c r="Q3" s="63" t="s">
        <v>23</v>
      </c>
      <c r="R3" s="63" t="s">
        <v>24</v>
      </c>
      <c r="S3" s="63" t="s">
        <v>14</v>
      </c>
    </row>
    <row r="4" s="2" customFormat="1" ht="17" customHeight="1" spans="1:19">
      <c r="A4" s="20">
        <v>1</v>
      </c>
      <c r="B4" s="67" t="s">
        <v>25</v>
      </c>
      <c r="C4" s="22" t="s">
        <v>26</v>
      </c>
      <c r="D4" s="23" t="s">
        <v>27</v>
      </c>
      <c r="E4" s="24" t="s">
        <v>28</v>
      </c>
      <c r="F4" s="25">
        <v>5000</v>
      </c>
      <c r="G4" s="26">
        <f t="shared" ref="G4:G24" si="0">ROUND(F4*0.16,2)</f>
        <v>800</v>
      </c>
      <c r="H4" s="26">
        <f t="shared" ref="H4:H24" si="1">ROUND(F4*0.08,2)</f>
        <v>400</v>
      </c>
      <c r="I4" s="26">
        <f t="shared" ref="I4:I24" si="2">ROUND(F4*0.005,2)</f>
        <v>25</v>
      </c>
      <c r="J4" s="26">
        <f t="shared" ref="J4:J24" si="3">ROUND(F4*0.005,2)</f>
        <v>25</v>
      </c>
      <c r="K4" s="26">
        <f t="shared" ref="K4:K24" si="4">ROUND(F4*1.04%,2)</f>
        <v>52</v>
      </c>
      <c r="L4" s="25">
        <v>5000</v>
      </c>
      <c r="M4" s="26">
        <f t="shared" ref="M4:M24" si="5">ROUND(L4*0.097,2)</f>
        <v>485</v>
      </c>
      <c r="N4" s="26">
        <f t="shared" ref="N4:N24" si="6">ROUND(L4*0.02,2)</f>
        <v>100</v>
      </c>
      <c r="O4" s="26">
        <f t="shared" ref="O4:O24" si="7">ROUND(L4*0.005,2)</f>
        <v>25</v>
      </c>
      <c r="P4" s="26">
        <f t="shared" ref="P4:P24" si="8">ROUND(L4*0.001,2)</f>
        <v>5</v>
      </c>
      <c r="Q4" s="64">
        <f t="shared" ref="Q4:Q24" si="9">P4+M4+K4+I4+G4</f>
        <v>1367</v>
      </c>
      <c r="R4" s="64">
        <f t="shared" ref="R4:R24" si="10">O4+N4+J4+H4</f>
        <v>550</v>
      </c>
      <c r="S4" s="64">
        <f t="shared" ref="S4:S24" si="11">Q4+R4</f>
        <v>1917</v>
      </c>
    </row>
    <row r="5" s="1" customFormat="1" ht="17" customHeight="1" spans="1:19">
      <c r="A5" s="20">
        <v>2</v>
      </c>
      <c r="B5" s="21">
        <v>6513804700</v>
      </c>
      <c r="C5" s="27" t="s">
        <v>29</v>
      </c>
      <c r="D5" s="23" t="s">
        <v>30</v>
      </c>
      <c r="E5" s="24" t="s">
        <v>31</v>
      </c>
      <c r="F5" s="28">
        <v>5000</v>
      </c>
      <c r="G5" s="26">
        <f t="shared" si="0"/>
        <v>800</v>
      </c>
      <c r="H5" s="26">
        <f t="shared" si="1"/>
        <v>400</v>
      </c>
      <c r="I5" s="26">
        <f t="shared" si="2"/>
        <v>25</v>
      </c>
      <c r="J5" s="26">
        <f t="shared" si="3"/>
        <v>25</v>
      </c>
      <c r="K5" s="26">
        <f t="shared" si="4"/>
        <v>52</v>
      </c>
      <c r="L5" s="28">
        <v>5000</v>
      </c>
      <c r="M5" s="26">
        <f t="shared" si="5"/>
        <v>485</v>
      </c>
      <c r="N5" s="26">
        <f t="shared" si="6"/>
        <v>100</v>
      </c>
      <c r="O5" s="26">
        <f t="shared" si="7"/>
        <v>25</v>
      </c>
      <c r="P5" s="26">
        <f t="shared" si="8"/>
        <v>5</v>
      </c>
      <c r="Q5" s="64">
        <f t="shared" si="9"/>
        <v>1367</v>
      </c>
      <c r="R5" s="64">
        <f t="shared" si="10"/>
        <v>550</v>
      </c>
      <c r="S5" s="64">
        <f t="shared" si="11"/>
        <v>1917</v>
      </c>
    </row>
    <row r="6" s="1" customFormat="1" ht="17" customHeight="1" spans="1:19">
      <c r="A6" s="20">
        <v>3</v>
      </c>
      <c r="B6" s="29">
        <v>6508526729</v>
      </c>
      <c r="C6" s="30" t="s">
        <v>32</v>
      </c>
      <c r="D6" s="31" t="s">
        <v>33</v>
      </c>
      <c r="E6" s="24" t="s">
        <v>31</v>
      </c>
      <c r="F6" s="28">
        <v>5000</v>
      </c>
      <c r="G6" s="26">
        <f t="shared" si="0"/>
        <v>800</v>
      </c>
      <c r="H6" s="26">
        <f t="shared" si="1"/>
        <v>400</v>
      </c>
      <c r="I6" s="26">
        <f t="shared" si="2"/>
        <v>25</v>
      </c>
      <c r="J6" s="26">
        <f t="shared" si="3"/>
        <v>25</v>
      </c>
      <c r="K6" s="26">
        <f t="shared" si="4"/>
        <v>52</v>
      </c>
      <c r="L6" s="28">
        <v>5000</v>
      </c>
      <c r="M6" s="26">
        <f t="shared" si="5"/>
        <v>485</v>
      </c>
      <c r="N6" s="26">
        <f t="shared" si="6"/>
        <v>100</v>
      </c>
      <c r="O6" s="26">
        <f t="shared" si="7"/>
        <v>25</v>
      </c>
      <c r="P6" s="26">
        <f t="shared" si="8"/>
        <v>5</v>
      </c>
      <c r="Q6" s="64">
        <f t="shared" si="9"/>
        <v>1367</v>
      </c>
      <c r="R6" s="64">
        <f t="shared" si="10"/>
        <v>550</v>
      </c>
      <c r="S6" s="64">
        <f t="shared" si="11"/>
        <v>1917</v>
      </c>
    </row>
    <row r="7" s="1" customFormat="1" ht="17" customHeight="1" spans="1:19">
      <c r="A7" s="20">
        <v>4</v>
      </c>
      <c r="B7" s="29">
        <v>6512315886</v>
      </c>
      <c r="C7" s="30" t="s">
        <v>34</v>
      </c>
      <c r="D7" s="32" t="s">
        <v>35</v>
      </c>
      <c r="E7" s="24" t="s">
        <v>36</v>
      </c>
      <c r="F7" s="28">
        <v>5000</v>
      </c>
      <c r="G7" s="26">
        <f t="shared" si="0"/>
        <v>800</v>
      </c>
      <c r="H7" s="26">
        <f t="shared" si="1"/>
        <v>400</v>
      </c>
      <c r="I7" s="26">
        <f t="shared" si="2"/>
        <v>25</v>
      </c>
      <c r="J7" s="26">
        <f t="shared" si="3"/>
        <v>25</v>
      </c>
      <c r="K7" s="26">
        <f t="shared" si="4"/>
        <v>52</v>
      </c>
      <c r="L7" s="28">
        <v>5000</v>
      </c>
      <c r="M7" s="26">
        <f t="shared" si="5"/>
        <v>485</v>
      </c>
      <c r="N7" s="26">
        <f t="shared" si="6"/>
        <v>100</v>
      </c>
      <c r="O7" s="26">
        <f t="shared" si="7"/>
        <v>25</v>
      </c>
      <c r="P7" s="26">
        <f t="shared" si="8"/>
        <v>5</v>
      </c>
      <c r="Q7" s="64">
        <f t="shared" si="9"/>
        <v>1367</v>
      </c>
      <c r="R7" s="64">
        <f t="shared" si="10"/>
        <v>550</v>
      </c>
      <c r="S7" s="64">
        <f t="shared" si="11"/>
        <v>1917</v>
      </c>
    </row>
    <row r="8" s="1" customFormat="1" ht="17" customHeight="1" spans="1:19">
      <c r="A8" s="20">
        <v>5</v>
      </c>
      <c r="B8" s="29">
        <v>6506320166</v>
      </c>
      <c r="C8" s="30" t="s">
        <v>37</v>
      </c>
      <c r="D8" s="32" t="s">
        <v>38</v>
      </c>
      <c r="E8" s="24" t="s">
        <v>36</v>
      </c>
      <c r="F8" s="33">
        <v>5000</v>
      </c>
      <c r="G8" s="26">
        <f t="shared" si="0"/>
        <v>800</v>
      </c>
      <c r="H8" s="26">
        <f t="shared" si="1"/>
        <v>400</v>
      </c>
      <c r="I8" s="26">
        <f t="shared" si="2"/>
        <v>25</v>
      </c>
      <c r="J8" s="26">
        <f t="shared" si="3"/>
        <v>25</v>
      </c>
      <c r="K8" s="26">
        <f t="shared" si="4"/>
        <v>52</v>
      </c>
      <c r="L8" s="26">
        <v>5000</v>
      </c>
      <c r="M8" s="26">
        <f t="shared" si="5"/>
        <v>485</v>
      </c>
      <c r="N8" s="26">
        <f t="shared" si="6"/>
        <v>100</v>
      </c>
      <c r="O8" s="26">
        <f t="shared" si="7"/>
        <v>25</v>
      </c>
      <c r="P8" s="26">
        <f t="shared" si="8"/>
        <v>5</v>
      </c>
      <c r="Q8" s="64">
        <f t="shared" si="9"/>
        <v>1367</v>
      </c>
      <c r="R8" s="64">
        <f t="shared" si="10"/>
        <v>550</v>
      </c>
      <c r="S8" s="64">
        <f t="shared" si="11"/>
        <v>1917</v>
      </c>
    </row>
    <row r="9" s="1" customFormat="1" ht="17" customHeight="1" spans="1:19">
      <c r="A9" s="20">
        <v>6</v>
      </c>
      <c r="B9" s="29">
        <v>6512200852</v>
      </c>
      <c r="C9" s="30" t="s">
        <v>39</v>
      </c>
      <c r="D9" s="31" t="s">
        <v>40</v>
      </c>
      <c r="E9" s="24" t="s">
        <v>36</v>
      </c>
      <c r="F9" s="33">
        <v>5000</v>
      </c>
      <c r="G9" s="26">
        <f t="shared" si="0"/>
        <v>800</v>
      </c>
      <c r="H9" s="26">
        <f t="shared" si="1"/>
        <v>400</v>
      </c>
      <c r="I9" s="26">
        <f t="shared" si="2"/>
        <v>25</v>
      </c>
      <c r="J9" s="26">
        <f t="shared" si="3"/>
        <v>25</v>
      </c>
      <c r="K9" s="26">
        <f t="shared" si="4"/>
        <v>52</v>
      </c>
      <c r="L9" s="26">
        <v>5000</v>
      </c>
      <c r="M9" s="26">
        <f t="shared" si="5"/>
        <v>485</v>
      </c>
      <c r="N9" s="26">
        <f t="shared" si="6"/>
        <v>100</v>
      </c>
      <c r="O9" s="26">
        <f t="shared" si="7"/>
        <v>25</v>
      </c>
      <c r="P9" s="26">
        <f t="shared" si="8"/>
        <v>5</v>
      </c>
      <c r="Q9" s="64">
        <f t="shared" si="9"/>
        <v>1367</v>
      </c>
      <c r="R9" s="64">
        <f t="shared" si="10"/>
        <v>550</v>
      </c>
      <c r="S9" s="64">
        <f t="shared" si="11"/>
        <v>1917</v>
      </c>
    </row>
    <row r="10" s="1" customFormat="1" ht="17" customHeight="1" spans="1:19">
      <c r="A10" s="20">
        <v>7</v>
      </c>
      <c r="B10" s="34">
        <v>6508187938</v>
      </c>
      <c r="C10" s="30" t="s">
        <v>41</v>
      </c>
      <c r="D10" s="32" t="s">
        <v>42</v>
      </c>
      <c r="E10" s="35" t="s">
        <v>36</v>
      </c>
      <c r="F10" s="33">
        <v>4999</v>
      </c>
      <c r="G10" s="26">
        <f t="shared" si="0"/>
        <v>799.84</v>
      </c>
      <c r="H10" s="26">
        <f t="shared" si="1"/>
        <v>399.92</v>
      </c>
      <c r="I10" s="26">
        <f t="shared" si="2"/>
        <v>25</v>
      </c>
      <c r="J10" s="26">
        <f t="shared" si="3"/>
        <v>25</v>
      </c>
      <c r="K10" s="26">
        <f t="shared" si="4"/>
        <v>51.99</v>
      </c>
      <c r="L10" s="33">
        <v>4999</v>
      </c>
      <c r="M10" s="26">
        <f t="shared" si="5"/>
        <v>484.9</v>
      </c>
      <c r="N10" s="26">
        <f t="shared" si="6"/>
        <v>99.98</v>
      </c>
      <c r="O10" s="26">
        <f t="shared" si="7"/>
        <v>25</v>
      </c>
      <c r="P10" s="26">
        <f t="shared" si="8"/>
        <v>5</v>
      </c>
      <c r="Q10" s="64">
        <f t="shared" si="9"/>
        <v>1366.73</v>
      </c>
      <c r="R10" s="64">
        <f t="shared" si="10"/>
        <v>549.9</v>
      </c>
      <c r="S10" s="64">
        <f t="shared" si="11"/>
        <v>1916.63</v>
      </c>
    </row>
    <row r="11" s="3" customFormat="1" ht="17" customHeight="1" spans="1:19">
      <c r="A11" s="20">
        <v>8</v>
      </c>
      <c r="B11" s="34">
        <v>6508507313</v>
      </c>
      <c r="C11" s="30" t="s">
        <v>43</v>
      </c>
      <c r="D11" s="32" t="s">
        <v>44</v>
      </c>
      <c r="E11" s="35" t="s">
        <v>45</v>
      </c>
      <c r="F11" s="33">
        <v>5000</v>
      </c>
      <c r="G11" s="26">
        <f t="shared" si="0"/>
        <v>800</v>
      </c>
      <c r="H11" s="26">
        <f t="shared" si="1"/>
        <v>400</v>
      </c>
      <c r="I11" s="26">
        <f t="shared" si="2"/>
        <v>25</v>
      </c>
      <c r="J11" s="26">
        <f t="shared" si="3"/>
        <v>25</v>
      </c>
      <c r="K11" s="26">
        <f t="shared" si="4"/>
        <v>52</v>
      </c>
      <c r="L11" s="33">
        <v>5000</v>
      </c>
      <c r="M11" s="26">
        <f t="shared" si="5"/>
        <v>485</v>
      </c>
      <c r="N11" s="26">
        <f t="shared" si="6"/>
        <v>100</v>
      </c>
      <c r="O11" s="26">
        <f t="shared" si="7"/>
        <v>25</v>
      </c>
      <c r="P11" s="26">
        <f t="shared" si="8"/>
        <v>5</v>
      </c>
      <c r="Q11" s="64">
        <f t="shared" si="9"/>
        <v>1367</v>
      </c>
      <c r="R11" s="64">
        <f t="shared" si="10"/>
        <v>550</v>
      </c>
      <c r="S11" s="64">
        <f t="shared" si="11"/>
        <v>1917</v>
      </c>
    </row>
    <row r="12" s="3" customFormat="1" ht="17" customHeight="1" spans="1:19">
      <c r="A12" s="20">
        <v>9</v>
      </c>
      <c r="B12" s="36">
        <v>650111184984</v>
      </c>
      <c r="C12" s="30" t="s">
        <v>46</v>
      </c>
      <c r="D12" s="32" t="s">
        <v>47</v>
      </c>
      <c r="E12" s="35" t="s">
        <v>45</v>
      </c>
      <c r="F12" s="33">
        <v>4999</v>
      </c>
      <c r="G12" s="26">
        <f t="shared" si="0"/>
        <v>799.84</v>
      </c>
      <c r="H12" s="26">
        <f t="shared" si="1"/>
        <v>399.92</v>
      </c>
      <c r="I12" s="26">
        <f t="shared" si="2"/>
        <v>25</v>
      </c>
      <c r="J12" s="26">
        <f t="shared" si="3"/>
        <v>25</v>
      </c>
      <c r="K12" s="26">
        <f t="shared" si="4"/>
        <v>51.99</v>
      </c>
      <c r="L12" s="33">
        <v>4999</v>
      </c>
      <c r="M12" s="26">
        <f t="shared" si="5"/>
        <v>484.9</v>
      </c>
      <c r="N12" s="26">
        <f t="shared" si="6"/>
        <v>99.98</v>
      </c>
      <c r="O12" s="26">
        <f t="shared" si="7"/>
        <v>25</v>
      </c>
      <c r="P12" s="26">
        <f t="shared" si="8"/>
        <v>5</v>
      </c>
      <c r="Q12" s="64">
        <f t="shared" si="9"/>
        <v>1366.73</v>
      </c>
      <c r="R12" s="64">
        <f t="shared" si="10"/>
        <v>549.9</v>
      </c>
      <c r="S12" s="64">
        <f t="shared" si="11"/>
        <v>1916.63</v>
      </c>
    </row>
    <row r="13" s="3" customFormat="1" ht="17" customHeight="1" spans="1:19">
      <c r="A13" s="20">
        <v>10</v>
      </c>
      <c r="B13" s="34">
        <v>6512523750</v>
      </c>
      <c r="C13" s="37" t="s">
        <v>48</v>
      </c>
      <c r="D13" s="32" t="s">
        <v>49</v>
      </c>
      <c r="E13" s="35" t="s">
        <v>50</v>
      </c>
      <c r="F13" s="33">
        <v>5000</v>
      </c>
      <c r="G13" s="26">
        <f t="shared" si="0"/>
        <v>800</v>
      </c>
      <c r="H13" s="26">
        <f t="shared" si="1"/>
        <v>400</v>
      </c>
      <c r="I13" s="26">
        <f t="shared" si="2"/>
        <v>25</v>
      </c>
      <c r="J13" s="26">
        <f t="shared" si="3"/>
        <v>25</v>
      </c>
      <c r="K13" s="26">
        <f t="shared" si="4"/>
        <v>52</v>
      </c>
      <c r="L13" s="33">
        <v>5000</v>
      </c>
      <c r="M13" s="26">
        <f t="shared" si="5"/>
        <v>485</v>
      </c>
      <c r="N13" s="26">
        <f t="shared" si="6"/>
        <v>100</v>
      </c>
      <c r="O13" s="26">
        <f t="shared" si="7"/>
        <v>25</v>
      </c>
      <c r="P13" s="26">
        <f t="shared" si="8"/>
        <v>5</v>
      </c>
      <c r="Q13" s="64">
        <f t="shared" si="9"/>
        <v>1367</v>
      </c>
      <c r="R13" s="64">
        <f t="shared" si="10"/>
        <v>550</v>
      </c>
      <c r="S13" s="64">
        <f t="shared" si="11"/>
        <v>1917</v>
      </c>
    </row>
    <row r="14" s="4" customFormat="1" ht="17" customHeight="1" spans="1:19">
      <c r="A14" s="20">
        <v>11</v>
      </c>
      <c r="B14" s="34">
        <v>6512968525</v>
      </c>
      <c r="C14" s="68" t="s">
        <v>51</v>
      </c>
      <c r="D14" s="38" t="s">
        <v>52</v>
      </c>
      <c r="E14" s="35" t="s">
        <v>28</v>
      </c>
      <c r="F14" s="33">
        <v>4999</v>
      </c>
      <c r="G14" s="26">
        <f t="shared" si="0"/>
        <v>799.84</v>
      </c>
      <c r="H14" s="26">
        <f t="shared" si="1"/>
        <v>399.92</v>
      </c>
      <c r="I14" s="26">
        <f t="shared" si="2"/>
        <v>25</v>
      </c>
      <c r="J14" s="26">
        <f t="shared" si="3"/>
        <v>25</v>
      </c>
      <c r="K14" s="26">
        <f t="shared" si="4"/>
        <v>51.99</v>
      </c>
      <c r="L14" s="33">
        <v>4999</v>
      </c>
      <c r="M14" s="26">
        <f t="shared" si="5"/>
        <v>484.9</v>
      </c>
      <c r="N14" s="26">
        <f t="shared" si="6"/>
        <v>99.98</v>
      </c>
      <c r="O14" s="26">
        <f t="shared" si="7"/>
        <v>25</v>
      </c>
      <c r="P14" s="26">
        <f t="shared" si="8"/>
        <v>5</v>
      </c>
      <c r="Q14" s="64">
        <f t="shared" si="9"/>
        <v>1366.73</v>
      </c>
      <c r="R14" s="64">
        <f t="shared" si="10"/>
        <v>549.9</v>
      </c>
      <c r="S14" s="64">
        <f t="shared" si="11"/>
        <v>1916.63</v>
      </c>
    </row>
    <row r="15" s="4" customFormat="1" ht="17" customHeight="1" spans="1:19">
      <c r="A15" s="20">
        <v>12</v>
      </c>
      <c r="B15" s="34">
        <v>6506887669</v>
      </c>
      <c r="C15" s="39" t="s">
        <v>53</v>
      </c>
      <c r="D15" s="32" t="s">
        <v>54</v>
      </c>
      <c r="E15" s="35" t="s">
        <v>55</v>
      </c>
      <c r="F15" s="33">
        <v>4999</v>
      </c>
      <c r="G15" s="40">
        <f t="shared" si="0"/>
        <v>799.84</v>
      </c>
      <c r="H15" s="40">
        <f t="shared" si="1"/>
        <v>399.92</v>
      </c>
      <c r="I15" s="40">
        <f t="shared" si="2"/>
        <v>25</v>
      </c>
      <c r="J15" s="40">
        <f t="shared" si="3"/>
        <v>25</v>
      </c>
      <c r="K15" s="26">
        <f t="shared" si="4"/>
        <v>51.99</v>
      </c>
      <c r="L15" s="33">
        <v>4999</v>
      </c>
      <c r="M15" s="26">
        <f t="shared" si="5"/>
        <v>484.9</v>
      </c>
      <c r="N15" s="40">
        <f t="shared" si="6"/>
        <v>99.98</v>
      </c>
      <c r="O15" s="40">
        <f t="shared" si="7"/>
        <v>25</v>
      </c>
      <c r="P15" s="40">
        <f t="shared" si="8"/>
        <v>5</v>
      </c>
      <c r="Q15" s="65">
        <f t="shared" si="9"/>
        <v>1366.73</v>
      </c>
      <c r="R15" s="65">
        <f t="shared" si="10"/>
        <v>549.9</v>
      </c>
      <c r="S15" s="65">
        <f t="shared" si="11"/>
        <v>1916.63</v>
      </c>
    </row>
    <row r="16" s="4" customFormat="1" ht="17" customHeight="1" spans="1:20">
      <c r="A16" s="20">
        <v>13</v>
      </c>
      <c r="B16" s="41">
        <v>652832356805</v>
      </c>
      <c r="C16" s="39" t="s">
        <v>56</v>
      </c>
      <c r="D16" s="32" t="s">
        <v>57</v>
      </c>
      <c r="E16" s="35" t="s">
        <v>31</v>
      </c>
      <c r="F16" s="33">
        <v>4999</v>
      </c>
      <c r="G16" s="40">
        <f t="shared" si="0"/>
        <v>799.84</v>
      </c>
      <c r="H16" s="40">
        <f t="shared" si="1"/>
        <v>399.92</v>
      </c>
      <c r="I16" s="40">
        <f t="shared" si="2"/>
        <v>25</v>
      </c>
      <c r="J16" s="40">
        <f t="shared" si="3"/>
        <v>25</v>
      </c>
      <c r="K16" s="26">
        <f t="shared" si="4"/>
        <v>51.99</v>
      </c>
      <c r="L16" s="33">
        <v>4999</v>
      </c>
      <c r="M16" s="26">
        <f t="shared" si="5"/>
        <v>484.9</v>
      </c>
      <c r="N16" s="40">
        <f t="shared" si="6"/>
        <v>99.98</v>
      </c>
      <c r="O16" s="40">
        <f t="shared" si="7"/>
        <v>25</v>
      </c>
      <c r="P16" s="40">
        <f t="shared" si="8"/>
        <v>5</v>
      </c>
      <c r="Q16" s="65">
        <f t="shared" si="9"/>
        <v>1366.73</v>
      </c>
      <c r="R16" s="65">
        <f t="shared" si="10"/>
        <v>549.9</v>
      </c>
      <c r="S16" s="65">
        <f t="shared" si="11"/>
        <v>1916.63</v>
      </c>
      <c r="T16" s="66" t="s">
        <v>58</v>
      </c>
    </row>
    <row r="17" s="4" customFormat="1" ht="17" customHeight="1" spans="1:19">
      <c r="A17" s="20">
        <v>14</v>
      </c>
      <c r="B17" s="69" t="s">
        <v>59</v>
      </c>
      <c r="C17" s="42" t="s">
        <v>60</v>
      </c>
      <c r="D17" s="43" t="s">
        <v>61</v>
      </c>
      <c r="E17" s="35" t="s">
        <v>45</v>
      </c>
      <c r="F17" s="33">
        <v>5000</v>
      </c>
      <c r="G17" s="40">
        <f t="shared" si="0"/>
        <v>800</v>
      </c>
      <c r="H17" s="40">
        <f t="shared" si="1"/>
        <v>400</v>
      </c>
      <c r="I17" s="40">
        <f t="shared" si="2"/>
        <v>25</v>
      </c>
      <c r="J17" s="40">
        <f t="shared" si="3"/>
        <v>25</v>
      </c>
      <c r="K17" s="26">
        <f t="shared" si="4"/>
        <v>52</v>
      </c>
      <c r="L17" s="33">
        <v>5000</v>
      </c>
      <c r="M17" s="26">
        <f t="shared" si="5"/>
        <v>485</v>
      </c>
      <c r="N17" s="40">
        <f t="shared" si="6"/>
        <v>100</v>
      </c>
      <c r="O17" s="40">
        <f t="shared" si="7"/>
        <v>25</v>
      </c>
      <c r="P17" s="40">
        <f t="shared" si="8"/>
        <v>5</v>
      </c>
      <c r="Q17" s="65">
        <f t="shared" si="9"/>
        <v>1367</v>
      </c>
      <c r="R17" s="65">
        <f t="shared" si="10"/>
        <v>550</v>
      </c>
      <c r="S17" s="65">
        <f t="shared" si="11"/>
        <v>1917</v>
      </c>
    </row>
    <row r="18" s="4" customFormat="1" ht="17" customHeight="1" spans="1:19">
      <c r="A18" s="20">
        <v>15</v>
      </c>
      <c r="B18" s="69" t="s">
        <v>62</v>
      </c>
      <c r="C18" s="42" t="s">
        <v>63</v>
      </c>
      <c r="D18" s="43" t="s">
        <v>64</v>
      </c>
      <c r="E18" s="24" t="s">
        <v>36</v>
      </c>
      <c r="F18" s="33">
        <v>5000</v>
      </c>
      <c r="G18" s="40">
        <f t="shared" si="0"/>
        <v>800</v>
      </c>
      <c r="H18" s="40">
        <f t="shared" si="1"/>
        <v>400</v>
      </c>
      <c r="I18" s="40">
        <f t="shared" si="2"/>
        <v>25</v>
      </c>
      <c r="J18" s="40">
        <f t="shared" si="3"/>
        <v>25</v>
      </c>
      <c r="K18" s="26">
        <f t="shared" si="4"/>
        <v>52</v>
      </c>
      <c r="L18" s="33">
        <v>5000</v>
      </c>
      <c r="M18" s="26">
        <f t="shared" si="5"/>
        <v>485</v>
      </c>
      <c r="N18" s="40">
        <f t="shared" si="6"/>
        <v>100</v>
      </c>
      <c r="O18" s="40">
        <f t="shared" si="7"/>
        <v>25</v>
      </c>
      <c r="P18" s="40">
        <f t="shared" si="8"/>
        <v>5</v>
      </c>
      <c r="Q18" s="65">
        <f t="shared" si="9"/>
        <v>1367</v>
      </c>
      <c r="R18" s="65">
        <f t="shared" si="10"/>
        <v>550</v>
      </c>
      <c r="S18" s="65">
        <f t="shared" si="11"/>
        <v>1917</v>
      </c>
    </row>
    <row r="19" s="4" customFormat="1" ht="17" customHeight="1" spans="1:19">
      <c r="A19" s="20">
        <v>16</v>
      </c>
      <c r="B19" s="44">
        <v>6512610571</v>
      </c>
      <c r="C19" s="70" t="s">
        <v>65</v>
      </c>
      <c r="D19" s="43" t="s">
        <v>66</v>
      </c>
      <c r="E19" s="44" t="s">
        <v>31</v>
      </c>
      <c r="F19" s="33">
        <v>4999</v>
      </c>
      <c r="G19" s="40">
        <f t="shared" si="0"/>
        <v>799.84</v>
      </c>
      <c r="H19" s="40">
        <f t="shared" si="1"/>
        <v>399.92</v>
      </c>
      <c r="I19" s="40">
        <f t="shared" si="2"/>
        <v>25</v>
      </c>
      <c r="J19" s="40">
        <f t="shared" si="3"/>
        <v>25</v>
      </c>
      <c r="K19" s="26">
        <f t="shared" si="4"/>
        <v>51.99</v>
      </c>
      <c r="L19" s="33">
        <v>4999</v>
      </c>
      <c r="M19" s="26">
        <f t="shared" si="5"/>
        <v>484.9</v>
      </c>
      <c r="N19" s="40">
        <f t="shared" si="6"/>
        <v>99.98</v>
      </c>
      <c r="O19" s="40">
        <f t="shared" si="7"/>
        <v>25</v>
      </c>
      <c r="P19" s="40">
        <f t="shared" si="8"/>
        <v>5</v>
      </c>
      <c r="Q19" s="65">
        <f t="shared" si="9"/>
        <v>1366.73</v>
      </c>
      <c r="R19" s="65">
        <f t="shared" si="10"/>
        <v>549.9</v>
      </c>
      <c r="S19" s="65">
        <f t="shared" si="11"/>
        <v>1916.63</v>
      </c>
    </row>
    <row r="20" s="4" customFormat="1" ht="17" customHeight="1" spans="1:19">
      <c r="A20" s="20">
        <v>17</v>
      </c>
      <c r="B20" s="44">
        <v>6513133694</v>
      </c>
      <c r="C20" s="70" t="s">
        <v>67</v>
      </c>
      <c r="D20" s="46" t="s">
        <v>68</v>
      </c>
      <c r="E20" s="44" t="s">
        <v>36</v>
      </c>
      <c r="F20" s="33">
        <v>4999</v>
      </c>
      <c r="G20" s="40">
        <f t="shared" si="0"/>
        <v>799.84</v>
      </c>
      <c r="H20" s="40">
        <f t="shared" si="1"/>
        <v>399.92</v>
      </c>
      <c r="I20" s="40">
        <f t="shared" si="2"/>
        <v>25</v>
      </c>
      <c r="J20" s="40">
        <f t="shared" si="3"/>
        <v>25</v>
      </c>
      <c r="K20" s="26">
        <f t="shared" si="4"/>
        <v>51.99</v>
      </c>
      <c r="L20" s="33">
        <v>4999</v>
      </c>
      <c r="M20" s="26">
        <f t="shared" si="5"/>
        <v>484.9</v>
      </c>
      <c r="N20" s="40">
        <f t="shared" si="6"/>
        <v>99.98</v>
      </c>
      <c r="O20" s="40">
        <f t="shared" si="7"/>
        <v>25</v>
      </c>
      <c r="P20" s="40">
        <f t="shared" si="8"/>
        <v>5</v>
      </c>
      <c r="Q20" s="65">
        <f t="shared" si="9"/>
        <v>1366.73</v>
      </c>
      <c r="R20" s="65">
        <f t="shared" si="10"/>
        <v>549.9</v>
      </c>
      <c r="S20" s="65">
        <f t="shared" si="11"/>
        <v>1916.63</v>
      </c>
    </row>
    <row r="21" s="4" customFormat="1" ht="17" customHeight="1" spans="1:19">
      <c r="A21" s="20">
        <v>18</v>
      </c>
      <c r="B21" s="71" t="s">
        <v>69</v>
      </c>
      <c r="C21" s="71" t="s">
        <v>70</v>
      </c>
      <c r="D21" s="44" t="s">
        <v>71</v>
      </c>
      <c r="E21" s="44" t="s">
        <v>55</v>
      </c>
      <c r="F21" s="33">
        <v>4999</v>
      </c>
      <c r="G21" s="40">
        <f t="shared" si="0"/>
        <v>799.84</v>
      </c>
      <c r="H21" s="40">
        <f t="shared" si="1"/>
        <v>399.92</v>
      </c>
      <c r="I21" s="40">
        <f t="shared" si="2"/>
        <v>25</v>
      </c>
      <c r="J21" s="40">
        <f t="shared" si="3"/>
        <v>25</v>
      </c>
      <c r="K21" s="26">
        <f t="shared" si="4"/>
        <v>51.99</v>
      </c>
      <c r="L21" s="33">
        <v>4999</v>
      </c>
      <c r="M21" s="26">
        <f t="shared" si="5"/>
        <v>484.9</v>
      </c>
      <c r="N21" s="40">
        <f t="shared" si="6"/>
        <v>99.98</v>
      </c>
      <c r="O21" s="40">
        <f t="shared" si="7"/>
        <v>25</v>
      </c>
      <c r="P21" s="40">
        <f t="shared" si="8"/>
        <v>5</v>
      </c>
      <c r="Q21" s="65">
        <f t="shared" si="9"/>
        <v>1366.73</v>
      </c>
      <c r="R21" s="65">
        <f t="shared" si="10"/>
        <v>549.9</v>
      </c>
      <c r="S21" s="65">
        <f t="shared" si="11"/>
        <v>1916.63</v>
      </c>
    </row>
    <row r="22" s="4" customFormat="1" ht="17" customHeight="1" spans="1:19">
      <c r="A22" s="20">
        <v>19</v>
      </c>
      <c r="B22" s="44">
        <v>6505969915</v>
      </c>
      <c r="C22" s="71" t="s">
        <v>72</v>
      </c>
      <c r="D22" s="44" t="s">
        <v>73</v>
      </c>
      <c r="E22" s="44" t="s">
        <v>28</v>
      </c>
      <c r="F22" s="33">
        <v>24496</v>
      </c>
      <c r="G22" s="40">
        <f t="shared" si="0"/>
        <v>3919.36</v>
      </c>
      <c r="H22" s="40">
        <f t="shared" si="1"/>
        <v>1959.68</v>
      </c>
      <c r="I22" s="40">
        <f t="shared" si="2"/>
        <v>122.48</v>
      </c>
      <c r="J22" s="40">
        <f t="shared" si="3"/>
        <v>122.48</v>
      </c>
      <c r="K22" s="26">
        <f t="shared" si="4"/>
        <v>254.76</v>
      </c>
      <c r="L22" s="33">
        <v>24496</v>
      </c>
      <c r="M22" s="26">
        <f t="shared" si="5"/>
        <v>2376.11</v>
      </c>
      <c r="N22" s="40">
        <f t="shared" si="6"/>
        <v>489.92</v>
      </c>
      <c r="O22" s="40">
        <f t="shared" si="7"/>
        <v>122.48</v>
      </c>
      <c r="P22" s="40">
        <f t="shared" si="8"/>
        <v>24.5</v>
      </c>
      <c r="Q22" s="65">
        <f t="shared" si="9"/>
        <v>6697.21</v>
      </c>
      <c r="R22" s="65">
        <f t="shared" si="10"/>
        <v>2694.56</v>
      </c>
      <c r="S22" s="65">
        <f t="shared" si="11"/>
        <v>9391.77</v>
      </c>
    </row>
    <row r="23" s="5" customFormat="1" ht="17" customHeight="1" spans="1:19">
      <c r="A23" s="20">
        <v>20</v>
      </c>
      <c r="B23" s="72" t="s">
        <v>74</v>
      </c>
      <c r="C23" s="72" t="s">
        <v>75</v>
      </c>
      <c r="D23" s="47" t="s">
        <v>76</v>
      </c>
      <c r="E23" s="47" t="s">
        <v>55</v>
      </c>
      <c r="F23" s="33">
        <v>4999</v>
      </c>
      <c r="G23" s="40">
        <f t="shared" si="0"/>
        <v>799.84</v>
      </c>
      <c r="H23" s="40">
        <f t="shared" si="1"/>
        <v>399.92</v>
      </c>
      <c r="I23" s="40">
        <f t="shared" si="2"/>
        <v>25</v>
      </c>
      <c r="J23" s="40">
        <f t="shared" si="3"/>
        <v>25</v>
      </c>
      <c r="K23" s="26">
        <f t="shared" si="4"/>
        <v>51.99</v>
      </c>
      <c r="L23" s="33">
        <v>4999</v>
      </c>
      <c r="M23" s="26">
        <f t="shared" si="5"/>
        <v>484.9</v>
      </c>
      <c r="N23" s="40">
        <f t="shared" si="6"/>
        <v>99.98</v>
      </c>
      <c r="O23" s="40">
        <f t="shared" si="7"/>
        <v>25</v>
      </c>
      <c r="P23" s="40">
        <f t="shared" si="8"/>
        <v>5</v>
      </c>
      <c r="Q23" s="65">
        <f t="shared" si="9"/>
        <v>1366.73</v>
      </c>
      <c r="R23" s="65">
        <f t="shared" si="10"/>
        <v>549.9</v>
      </c>
      <c r="S23" s="65">
        <f t="shared" si="11"/>
        <v>1916.63</v>
      </c>
    </row>
    <row r="24" s="5" customFormat="1" ht="17" customHeight="1" spans="1:19">
      <c r="A24" s="20">
        <v>21</v>
      </c>
      <c r="B24" s="72" t="s">
        <v>77</v>
      </c>
      <c r="C24" s="72" t="s">
        <v>78</v>
      </c>
      <c r="D24" s="47" t="s">
        <v>79</v>
      </c>
      <c r="E24" s="47" t="s">
        <v>55</v>
      </c>
      <c r="F24" s="33">
        <v>4999</v>
      </c>
      <c r="G24" s="40">
        <f t="shared" si="0"/>
        <v>799.84</v>
      </c>
      <c r="H24" s="40">
        <f t="shared" si="1"/>
        <v>399.92</v>
      </c>
      <c r="I24" s="40">
        <f t="shared" si="2"/>
        <v>25</v>
      </c>
      <c r="J24" s="40">
        <f t="shared" si="3"/>
        <v>25</v>
      </c>
      <c r="K24" s="26">
        <f t="shared" si="4"/>
        <v>51.99</v>
      </c>
      <c r="L24" s="33">
        <v>4999</v>
      </c>
      <c r="M24" s="26">
        <f t="shared" si="5"/>
        <v>484.9</v>
      </c>
      <c r="N24" s="40">
        <f t="shared" si="6"/>
        <v>99.98</v>
      </c>
      <c r="O24" s="40">
        <f t="shared" si="7"/>
        <v>25</v>
      </c>
      <c r="P24" s="40">
        <f t="shared" si="8"/>
        <v>5</v>
      </c>
      <c r="Q24" s="65">
        <f t="shared" si="9"/>
        <v>1366.73</v>
      </c>
      <c r="R24" s="65">
        <f t="shared" si="10"/>
        <v>549.9</v>
      </c>
      <c r="S24" s="65">
        <f t="shared" si="11"/>
        <v>1916.63</v>
      </c>
    </row>
    <row r="25" s="1" customFormat="1" ht="17" customHeight="1" spans="1:19">
      <c r="A25" s="48" t="s">
        <v>80</v>
      </c>
      <c r="B25" s="49"/>
      <c r="C25" s="49"/>
      <c r="D25" s="49"/>
      <c r="E25" s="50"/>
      <c r="F25" s="51">
        <f t="shared" ref="F25:S25" si="12">SUM(F4:F24)</f>
        <v>124486</v>
      </c>
      <c r="G25" s="51">
        <f t="shared" si="12"/>
        <v>19917.76</v>
      </c>
      <c r="H25" s="51">
        <f t="shared" si="12"/>
        <v>9958.88</v>
      </c>
      <c r="I25" s="51">
        <f t="shared" si="12"/>
        <v>622.48</v>
      </c>
      <c r="J25" s="51">
        <f t="shared" si="12"/>
        <v>622.48</v>
      </c>
      <c r="K25" s="51">
        <f t="shared" si="12"/>
        <v>1294.66</v>
      </c>
      <c r="L25" s="51">
        <f t="shared" si="12"/>
        <v>124486</v>
      </c>
      <c r="M25" s="51">
        <f t="shared" si="12"/>
        <v>12075.11</v>
      </c>
      <c r="N25" s="51">
        <f t="shared" si="12"/>
        <v>2489.72</v>
      </c>
      <c r="O25" s="51">
        <f t="shared" si="12"/>
        <v>622.48</v>
      </c>
      <c r="P25" s="51">
        <f t="shared" si="12"/>
        <v>124.5</v>
      </c>
      <c r="Q25" s="51">
        <f t="shared" si="12"/>
        <v>34034.51</v>
      </c>
      <c r="R25" s="51">
        <f t="shared" si="12"/>
        <v>13693.56</v>
      </c>
      <c r="S25" s="51">
        <f t="shared" si="12"/>
        <v>47728.07</v>
      </c>
    </row>
    <row r="26" s="1" customFormat="1" ht="17" customHeight="1" spans="1:19">
      <c r="A26" s="20">
        <v>22</v>
      </c>
      <c r="B26" s="29">
        <v>6506152728</v>
      </c>
      <c r="C26" s="52" t="s">
        <v>81</v>
      </c>
      <c r="D26" s="31" t="s">
        <v>82</v>
      </c>
      <c r="E26" s="53" t="s">
        <v>83</v>
      </c>
      <c r="F26" s="33">
        <v>5000</v>
      </c>
      <c r="G26" s="26">
        <f t="shared" ref="G26:G32" si="13">ROUND(F26*0.16,2)</f>
        <v>800</v>
      </c>
      <c r="H26" s="26">
        <f t="shared" ref="H26:H32" si="14">ROUND(F26*0.08,2)</f>
        <v>400</v>
      </c>
      <c r="I26" s="26">
        <f t="shared" ref="I26:I32" si="15">ROUND(F26*0.005,2)</f>
        <v>25</v>
      </c>
      <c r="J26" s="26">
        <f t="shared" ref="J26:J32" si="16">ROUND(F26*0.005,2)</f>
        <v>25</v>
      </c>
      <c r="K26" s="26">
        <f t="shared" ref="K26:K32" si="17">ROUND(F26*1.04%,2)</f>
        <v>52</v>
      </c>
      <c r="L26" s="33">
        <v>5000</v>
      </c>
      <c r="M26" s="26">
        <f t="shared" ref="M26:M34" si="18">ROUND(L26*0.097,2)</f>
        <v>485</v>
      </c>
      <c r="N26" s="26">
        <f t="shared" ref="N26:N32" si="19">ROUND(L26*0.02,2)</f>
        <v>100</v>
      </c>
      <c r="O26" s="26">
        <f t="shared" ref="O26:O32" si="20">ROUND(L26*0.005,2)</f>
        <v>25</v>
      </c>
      <c r="P26" s="26">
        <f t="shared" ref="P26:P32" si="21">ROUND(L26*0.001,2)</f>
        <v>5</v>
      </c>
      <c r="Q26" s="64">
        <f t="shared" ref="Q26:Q32" si="22">G26+M26+I26+K26+P26</f>
        <v>1367</v>
      </c>
      <c r="R26" s="64">
        <f t="shared" ref="R26:R32" si="23">H26+N26+J26+O26</f>
        <v>550</v>
      </c>
      <c r="S26" s="64">
        <f t="shared" ref="S26:S32" si="24">Q26+R26</f>
        <v>1917</v>
      </c>
    </row>
    <row r="27" s="1" customFormat="1" ht="17" customHeight="1" spans="1:19">
      <c r="A27" s="20">
        <v>23</v>
      </c>
      <c r="B27" s="29">
        <v>6506387569</v>
      </c>
      <c r="C27" s="52" t="s">
        <v>84</v>
      </c>
      <c r="D27" s="32" t="s">
        <v>85</v>
      </c>
      <c r="E27" s="53" t="s">
        <v>83</v>
      </c>
      <c r="F27" s="33">
        <v>4999</v>
      </c>
      <c r="G27" s="26">
        <f t="shared" si="13"/>
        <v>799.84</v>
      </c>
      <c r="H27" s="26">
        <f t="shared" si="14"/>
        <v>399.92</v>
      </c>
      <c r="I27" s="26">
        <f t="shared" si="15"/>
        <v>25</v>
      </c>
      <c r="J27" s="26">
        <f t="shared" si="16"/>
        <v>25</v>
      </c>
      <c r="K27" s="26">
        <f t="shared" si="17"/>
        <v>51.99</v>
      </c>
      <c r="L27" s="33">
        <v>4999</v>
      </c>
      <c r="M27" s="26">
        <f t="shared" si="18"/>
        <v>484.9</v>
      </c>
      <c r="N27" s="26">
        <f t="shared" si="19"/>
        <v>99.98</v>
      </c>
      <c r="O27" s="26">
        <f t="shared" si="20"/>
        <v>25</v>
      </c>
      <c r="P27" s="26">
        <f t="shared" si="21"/>
        <v>5</v>
      </c>
      <c r="Q27" s="64">
        <f t="shared" si="22"/>
        <v>1366.73</v>
      </c>
      <c r="R27" s="64">
        <f t="shared" si="23"/>
        <v>549.9</v>
      </c>
      <c r="S27" s="64">
        <f t="shared" si="24"/>
        <v>1916.63</v>
      </c>
    </row>
    <row r="28" s="1" customFormat="1" ht="17" customHeight="1" spans="1:19">
      <c r="A28" s="20">
        <v>24</v>
      </c>
      <c r="B28" s="29">
        <v>6506152725</v>
      </c>
      <c r="C28" s="52" t="s">
        <v>86</v>
      </c>
      <c r="D28" s="32" t="s">
        <v>87</v>
      </c>
      <c r="E28" s="53" t="s">
        <v>83</v>
      </c>
      <c r="F28" s="33">
        <v>4999</v>
      </c>
      <c r="G28" s="26">
        <f t="shared" si="13"/>
        <v>799.84</v>
      </c>
      <c r="H28" s="26">
        <f t="shared" si="14"/>
        <v>399.92</v>
      </c>
      <c r="I28" s="26">
        <f t="shared" si="15"/>
        <v>25</v>
      </c>
      <c r="J28" s="26">
        <f t="shared" si="16"/>
        <v>25</v>
      </c>
      <c r="K28" s="26">
        <f t="shared" si="17"/>
        <v>51.99</v>
      </c>
      <c r="L28" s="33">
        <v>4999</v>
      </c>
      <c r="M28" s="26">
        <f t="shared" si="18"/>
        <v>484.9</v>
      </c>
      <c r="N28" s="26">
        <f t="shared" si="19"/>
        <v>99.98</v>
      </c>
      <c r="O28" s="26">
        <f t="shared" si="20"/>
        <v>25</v>
      </c>
      <c r="P28" s="26">
        <f t="shared" si="21"/>
        <v>5</v>
      </c>
      <c r="Q28" s="64">
        <f t="shared" si="22"/>
        <v>1366.73</v>
      </c>
      <c r="R28" s="64">
        <f t="shared" si="23"/>
        <v>549.9</v>
      </c>
      <c r="S28" s="64">
        <f t="shared" si="24"/>
        <v>1916.63</v>
      </c>
    </row>
    <row r="29" s="1" customFormat="1" ht="17" customHeight="1" spans="1:19">
      <c r="A29" s="20">
        <v>25</v>
      </c>
      <c r="B29" s="29">
        <v>6506681771</v>
      </c>
      <c r="C29" s="52" t="s">
        <v>88</v>
      </c>
      <c r="D29" s="32" t="s">
        <v>89</v>
      </c>
      <c r="E29" s="53" t="s">
        <v>83</v>
      </c>
      <c r="F29" s="33">
        <v>4999</v>
      </c>
      <c r="G29" s="26">
        <f t="shared" si="13"/>
        <v>799.84</v>
      </c>
      <c r="H29" s="26">
        <f t="shared" si="14"/>
        <v>399.92</v>
      </c>
      <c r="I29" s="26">
        <f t="shared" si="15"/>
        <v>25</v>
      </c>
      <c r="J29" s="26">
        <f t="shared" si="16"/>
        <v>25</v>
      </c>
      <c r="K29" s="26">
        <f t="shared" si="17"/>
        <v>51.99</v>
      </c>
      <c r="L29" s="33">
        <v>4999</v>
      </c>
      <c r="M29" s="26">
        <f t="shared" si="18"/>
        <v>484.9</v>
      </c>
      <c r="N29" s="26">
        <f t="shared" si="19"/>
        <v>99.98</v>
      </c>
      <c r="O29" s="26">
        <f t="shared" si="20"/>
        <v>25</v>
      </c>
      <c r="P29" s="26">
        <f t="shared" si="21"/>
        <v>5</v>
      </c>
      <c r="Q29" s="64">
        <f t="shared" si="22"/>
        <v>1366.73</v>
      </c>
      <c r="R29" s="64">
        <f t="shared" si="23"/>
        <v>549.9</v>
      </c>
      <c r="S29" s="64">
        <f t="shared" si="24"/>
        <v>1916.63</v>
      </c>
    </row>
    <row r="30" s="1" customFormat="1" ht="17" customHeight="1" spans="1:19">
      <c r="A30" s="20">
        <v>26</v>
      </c>
      <c r="B30" s="29">
        <v>6506636808</v>
      </c>
      <c r="C30" s="52" t="s">
        <v>90</v>
      </c>
      <c r="D30" s="32" t="s">
        <v>91</v>
      </c>
      <c r="E30" s="53" t="s">
        <v>83</v>
      </c>
      <c r="F30" s="33">
        <v>5000</v>
      </c>
      <c r="G30" s="26">
        <f t="shared" si="13"/>
        <v>800</v>
      </c>
      <c r="H30" s="26">
        <f t="shared" si="14"/>
        <v>400</v>
      </c>
      <c r="I30" s="26">
        <f t="shared" si="15"/>
        <v>25</v>
      </c>
      <c r="J30" s="26">
        <f t="shared" si="16"/>
        <v>25</v>
      </c>
      <c r="K30" s="26">
        <f t="shared" si="17"/>
        <v>52</v>
      </c>
      <c r="L30" s="33">
        <v>5000</v>
      </c>
      <c r="M30" s="26">
        <f t="shared" si="18"/>
        <v>485</v>
      </c>
      <c r="N30" s="26">
        <f t="shared" si="19"/>
        <v>100</v>
      </c>
      <c r="O30" s="26">
        <f t="shared" si="20"/>
        <v>25</v>
      </c>
      <c r="P30" s="26">
        <f t="shared" si="21"/>
        <v>5</v>
      </c>
      <c r="Q30" s="64">
        <f t="shared" si="22"/>
        <v>1367</v>
      </c>
      <c r="R30" s="64">
        <f t="shared" si="23"/>
        <v>550</v>
      </c>
      <c r="S30" s="64">
        <f t="shared" si="24"/>
        <v>1917</v>
      </c>
    </row>
    <row r="31" s="1" customFormat="1" ht="17" customHeight="1" spans="1:19">
      <c r="A31" s="20">
        <v>27</v>
      </c>
      <c r="B31" s="29">
        <v>6505436867</v>
      </c>
      <c r="C31" s="52" t="s">
        <v>92</v>
      </c>
      <c r="D31" s="32" t="s">
        <v>93</v>
      </c>
      <c r="E31" s="53" t="s">
        <v>83</v>
      </c>
      <c r="F31" s="33">
        <v>4999</v>
      </c>
      <c r="G31" s="26">
        <f t="shared" si="13"/>
        <v>799.84</v>
      </c>
      <c r="H31" s="26">
        <f t="shared" si="14"/>
        <v>399.92</v>
      </c>
      <c r="I31" s="26">
        <f t="shared" si="15"/>
        <v>25</v>
      </c>
      <c r="J31" s="26">
        <f t="shared" si="16"/>
        <v>25</v>
      </c>
      <c r="K31" s="26">
        <f t="shared" si="17"/>
        <v>51.99</v>
      </c>
      <c r="L31" s="33">
        <v>4999</v>
      </c>
      <c r="M31" s="26">
        <f t="shared" si="18"/>
        <v>484.9</v>
      </c>
      <c r="N31" s="26">
        <f t="shared" si="19"/>
        <v>99.98</v>
      </c>
      <c r="O31" s="26">
        <f t="shared" si="20"/>
        <v>25</v>
      </c>
      <c r="P31" s="26">
        <f t="shared" si="21"/>
        <v>5</v>
      </c>
      <c r="Q31" s="64">
        <f t="shared" si="22"/>
        <v>1366.73</v>
      </c>
      <c r="R31" s="64">
        <f t="shared" si="23"/>
        <v>549.9</v>
      </c>
      <c r="S31" s="64">
        <f t="shared" si="24"/>
        <v>1916.63</v>
      </c>
    </row>
    <row r="32" s="1" customFormat="1" ht="17" customHeight="1" spans="1:19">
      <c r="A32" s="20">
        <v>28</v>
      </c>
      <c r="B32" s="29">
        <v>6513790270</v>
      </c>
      <c r="C32" s="52" t="s">
        <v>94</v>
      </c>
      <c r="D32" s="32" t="s">
        <v>95</v>
      </c>
      <c r="E32" s="53" t="s">
        <v>83</v>
      </c>
      <c r="F32" s="33">
        <v>4999</v>
      </c>
      <c r="G32" s="26">
        <f t="shared" si="13"/>
        <v>799.84</v>
      </c>
      <c r="H32" s="26">
        <f t="shared" si="14"/>
        <v>399.92</v>
      </c>
      <c r="I32" s="26">
        <f t="shared" si="15"/>
        <v>25</v>
      </c>
      <c r="J32" s="26">
        <f t="shared" si="16"/>
        <v>25</v>
      </c>
      <c r="K32" s="26">
        <f t="shared" si="17"/>
        <v>51.99</v>
      </c>
      <c r="L32" s="33">
        <v>4999</v>
      </c>
      <c r="M32" s="26">
        <f t="shared" si="18"/>
        <v>484.9</v>
      </c>
      <c r="N32" s="26">
        <f t="shared" si="19"/>
        <v>99.98</v>
      </c>
      <c r="O32" s="26">
        <f t="shared" si="20"/>
        <v>25</v>
      </c>
      <c r="P32" s="26">
        <f t="shared" si="21"/>
        <v>5</v>
      </c>
      <c r="Q32" s="64">
        <f t="shared" si="22"/>
        <v>1366.73</v>
      </c>
      <c r="R32" s="64">
        <f t="shared" si="23"/>
        <v>549.9</v>
      </c>
      <c r="S32" s="64">
        <f t="shared" si="24"/>
        <v>1916.63</v>
      </c>
    </row>
    <row r="33" s="1" customFormat="1" ht="17" customHeight="1" spans="1:19">
      <c r="A33" s="54"/>
      <c r="B33" s="55"/>
      <c r="C33" s="55"/>
      <c r="D33" s="56"/>
      <c r="E33" s="57"/>
      <c r="F33" s="58">
        <f t="shared" ref="F33:L33" si="25">SUM(F26:F32)</f>
        <v>34995</v>
      </c>
      <c r="G33" s="58">
        <f t="shared" si="25"/>
        <v>5599.2</v>
      </c>
      <c r="H33" s="58">
        <f t="shared" si="25"/>
        <v>2799.6</v>
      </c>
      <c r="I33" s="58">
        <f t="shared" si="25"/>
        <v>175</v>
      </c>
      <c r="J33" s="58">
        <f t="shared" si="25"/>
        <v>175</v>
      </c>
      <c r="K33" s="58">
        <f t="shared" si="25"/>
        <v>363.95</v>
      </c>
      <c r="L33" s="58">
        <f t="shared" si="25"/>
        <v>34995</v>
      </c>
      <c r="M33" s="51">
        <f t="shared" si="18"/>
        <v>3394.52</v>
      </c>
      <c r="N33" s="58">
        <f t="shared" ref="N33:S33" si="26">SUM(N26:N32)</f>
        <v>699.9</v>
      </c>
      <c r="O33" s="58">
        <f t="shared" si="26"/>
        <v>175</v>
      </c>
      <c r="P33" s="58">
        <f t="shared" si="26"/>
        <v>35</v>
      </c>
      <c r="Q33" s="58">
        <f t="shared" si="26"/>
        <v>9567.65</v>
      </c>
      <c r="R33" s="58">
        <f t="shared" si="26"/>
        <v>3849.5</v>
      </c>
      <c r="S33" s="58">
        <f t="shared" si="26"/>
        <v>13417.15</v>
      </c>
    </row>
    <row r="34" s="1" customFormat="1" ht="17" customHeight="1" spans="1:19">
      <c r="A34" s="54"/>
      <c r="B34" s="55"/>
      <c r="C34" s="59" t="s">
        <v>14</v>
      </c>
      <c r="D34" s="60"/>
      <c r="E34" s="58">
        <v>26</v>
      </c>
      <c r="F34" s="58">
        <f t="shared" ref="F34:L34" si="27">F25+F33</f>
        <v>159481</v>
      </c>
      <c r="G34" s="58">
        <f t="shared" si="27"/>
        <v>25516.96</v>
      </c>
      <c r="H34" s="58">
        <f t="shared" si="27"/>
        <v>12758.48</v>
      </c>
      <c r="I34" s="58">
        <f t="shared" si="27"/>
        <v>797.48</v>
      </c>
      <c r="J34" s="58">
        <f t="shared" si="27"/>
        <v>797.48</v>
      </c>
      <c r="K34" s="58">
        <f t="shared" si="27"/>
        <v>1658.61</v>
      </c>
      <c r="L34" s="58">
        <f t="shared" si="27"/>
        <v>159481</v>
      </c>
      <c r="M34" s="51">
        <f t="shared" si="18"/>
        <v>15469.66</v>
      </c>
      <c r="N34" s="58">
        <f t="shared" ref="N34:S34" si="28">N25+N33</f>
        <v>3189.62</v>
      </c>
      <c r="O34" s="58">
        <f t="shared" si="28"/>
        <v>797.48</v>
      </c>
      <c r="P34" s="58">
        <f t="shared" si="28"/>
        <v>159.5</v>
      </c>
      <c r="Q34" s="58">
        <f t="shared" si="28"/>
        <v>43602.16</v>
      </c>
      <c r="R34" s="58">
        <f t="shared" si="28"/>
        <v>17543.06</v>
      </c>
      <c r="S34" s="58">
        <f t="shared" si="28"/>
        <v>61145.22</v>
      </c>
    </row>
    <row r="35" s="1" customFormat="1" ht="27" customHeight="1" spans="2:5">
      <c r="B35" s="7"/>
      <c r="C35" s="7"/>
      <c r="E35" s="8"/>
    </row>
  </sheetData>
  <mergeCells count="13">
    <mergeCell ref="A1:S1"/>
    <mergeCell ref="G2:H2"/>
    <mergeCell ref="I2:J2"/>
    <mergeCell ref="M2:N2"/>
    <mergeCell ref="Q2:S2"/>
    <mergeCell ref="A25:E25"/>
    <mergeCell ref="A2:A3"/>
    <mergeCell ref="B2:B3"/>
    <mergeCell ref="C2:C3"/>
    <mergeCell ref="D2:D3"/>
    <mergeCell ref="E2:E3"/>
    <mergeCell ref="F2:F3"/>
    <mergeCell ref="L2:L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白羊</cp:lastModifiedBy>
  <dcterms:created xsi:type="dcterms:W3CDTF">2025-03-18T04:19:38Z</dcterms:created>
  <dcterms:modified xsi:type="dcterms:W3CDTF">2025-03-18T04:20:02Z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DF7C6928063D4520A64A6CA0F8E5D958_11</vt:lpwstr>
  </property>
  <property fmtid="{D5CDD505-2E9C-101B-9397-08002B2CF9AE}" pid="3" name="KSOProductBuildVer">
    <vt:lpwstr>2052-12.1.0.20305</vt:lpwstr>
  </property>
</Properties>
</file>