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015"/>
  </bookViews>
  <sheets>
    <sheet name="Sheet1" sheetId="1" r:id="rId1"/>
  </sheets>
  <externalReferences>
    <externalReference r:id="rId2"/>
  </externalReferences>
  <calcPr calcId="144525"/>
</workbook>
</file>

<file path=xl/comments1.xml><?xml version="1.0" encoding="utf-8"?>
<comments xmlns="http://schemas.openxmlformats.org/spreadsheetml/2006/main">
  <authors>
    <author>作者</author>
  </authors>
  <commentList>
    <comment ref="E32" authorId="0">
      <text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税率：</t>
        </r>
        <r>
          <rPr>
            <sz val="9"/>
            <rFont val="宋体"/>
            <charset val="134"/>
          </rPr>
          <t>增值额未超过扣除项目金额50％（含）的，税率为30％；超过50％未超过100％（含）的，税率为40％；超过100％未超过200％（含）的，税率为50％；超过200％的，税率为60％。</t>
        </r>
        <r>
          <rPr>
            <b/>
            <sz val="9"/>
            <rFont val="宋体"/>
            <charset val="134"/>
          </rPr>
          <t>速算扣除数：</t>
        </r>
        <r>
          <rPr>
            <sz val="9"/>
            <rFont val="宋体"/>
            <charset val="134"/>
          </rPr>
          <t>税率 60%，0.35，税率 50%，0.15，税率 40%，0.05，税率 30%，0</t>
        </r>
      </text>
    </comment>
    <comment ref="F32" authorId="0">
      <text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税率：</t>
        </r>
        <r>
          <rPr>
            <sz val="9"/>
            <rFont val="宋体"/>
            <charset val="134"/>
          </rPr>
          <t>增值额未超过扣除项目金额50％（含）的，税率为30％；超过50％未超过100％（含）的，税率为40％；超过100％未超过200％（含）的，税率为50％；超过200％的，税率为60％。</t>
        </r>
        <r>
          <rPr>
            <b/>
            <sz val="9"/>
            <rFont val="宋体"/>
            <charset val="134"/>
          </rPr>
          <t>速算扣除数：</t>
        </r>
        <r>
          <rPr>
            <sz val="9"/>
            <rFont val="宋体"/>
            <charset val="134"/>
          </rPr>
          <t>税率 60%，0.35，税率 50%，0.15，税率 40%，0.05，税率 30%，0</t>
        </r>
      </text>
    </comment>
    <comment ref="G32" authorId="0">
      <text>
        <r>
          <rPr>
            <sz val="9"/>
            <rFont val="宋体"/>
            <charset val="134"/>
          </rPr>
          <t xml:space="preserve">
</t>
        </r>
        <r>
          <rPr>
            <b/>
            <sz val="9"/>
            <rFont val="宋体"/>
            <charset val="134"/>
          </rPr>
          <t>税率：</t>
        </r>
        <r>
          <rPr>
            <sz val="9"/>
            <rFont val="宋体"/>
            <charset val="134"/>
          </rPr>
          <t>增值额未超过扣除项目金额50％（含）的，税率为30％；超过50％未超过100％（含）的，税率为40％；超过100％未超过200％（含）的，税率为50％；超过200％的，税率为60％。</t>
        </r>
        <r>
          <rPr>
            <b/>
            <sz val="9"/>
            <rFont val="宋体"/>
            <charset val="134"/>
          </rPr>
          <t>速算扣除数：</t>
        </r>
        <r>
          <rPr>
            <sz val="9"/>
            <rFont val="宋体"/>
            <charset val="134"/>
          </rPr>
          <t>税率 60%，0.35，税率 50%，0.15，税率 40%，0.05，税率 30%，0</t>
        </r>
      </text>
    </comment>
  </commentList>
</comments>
</file>

<file path=xl/sharedStrings.xml><?xml version="1.0" encoding="utf-8"?>
<sst xmlns="http://schemas.openxmlformats.org/spreadsheetml/2006/main" count="63" uniqueCount="59">
  <si>
    <t>表一</t>
  </si>
  <si>
    <t>土地增值税纳税申报表（从事房地产开发的纳税人清算适用）</t>
  </si>
  <si>
    <t>项目</t>
  </si>
  <si>
    <t>行次</t>
  </si>
  <si>
    <t>金额</t>
  </si>
  <si>
    <t>普通住宅</t>
  </si>
  <si>
    <t>非普通住宅</t>
  </si>
  <si>
    <t>其他类型房地产</t>
  </si>
  <si>
    <t>申报合计</t>
  </si>
  <si>
    <t>一、转让房地产收入总额 1=2+3+4</t>
  </si>
  <si>
    <t>其中</t>
  </si>
  <si>
    <t>货币收入</t>
  </si>
  <si>
    <t>实物收入及其他收入</t>
  </si>
  <si>
    <t>视同销售收入</t>
  </si>
  <si>
    <t>二、扣除项目金额合计 5=6+7+14+17+21+22</t>
  </si>
  <si>
    <t xml:space="preserve"> 1.取得土地使用权所支付的金额</t>
  </si>
  <si>
    <t xml:space="preserve"> 2.房地产开发成本 7=8+9+10+11+12+13</t>
  </si>
  <si>
    <t>土地征用及拆迁补偿费</t>
  </si>
  <si>
    <t>前期工程费</t>
  </si>
  <si>
    <t>建筑安装工程费</t>
  </si>
  <si>
    <t>基础设施费</t>
  </si>
  <si>
    <t>公共配套设施费</t>
  </si>
  <si>
    <t>开发间接费用</t>
  </si>
  <si>
    <t xml:space="preserve"> 3.房地产开发费用 14=15+16</t>
  </si>
  <si>
    <t>利息支出</t>
  </si>
  <si>
    <t>其他房地产开发费用</t>
  </si>
  <si>
    <t xml:space="preserve"> 4.与转让房地产有关的税金等 17=18+19+20</t>
  </si>
  <si>
    <t>营业税</t>
  </si>
  <si>
    <t>城市维护建设税</t>
  </si>
  <si>
    <t>教育费附加</t>
  </si>
  <si>
    <t>地方教育费附加</t>
  </si>
  <si>
    <t xml:space="preserve"> 5.财政部规定的其他扣除项目</t>
  </si>
  <si>
    <t xml:space="preserve"> 6.代收费用</t>
  </si>
  <si>
    <t>三、增值额 23=1-5</t>
  </si>
  <si>
    <t>四、增值额与扣除项目金额之比 24=23÷5</t>
  </si>
  <si>
    <t>五、适用税率</t>
  </si>
  <si>
    <t>六、速算扣除系数</t>
  </si>
  <si>
    <t>七、应缴土地增值税税额 27=(23×25)-(5×26)</t>
  </si>
  <si>
    <t>八、减免税额28=30+32+34</t>
  </si>
  <si>
    <t>减免税（1）</t>
  </si>
  <si>
    <t>减免性质（1）</t>
  </si>
  <si>
    <t>减免税额（1）</t>
  </si>
  <si>
    <t>减免税（2）</t>
  </si>
  <si>
    <t>减免性质（2）</t>
  </si>
  <si>
    <t>减免税额（2）</t>
  </si>
  <si>
    <t>减免税（3）</t>
  </si>
  <si>
    <t>减免性质（3）</t>
  </si>
  <si>
    <t>减免税额（3）</t>
  </si>
  <si>
    <t>九、已缴土地增值税税额</t>
  </si>
  <si>
    <t>十、应补（退）土地增值税税额 36=27-28-29</t>
  </si>
  <si>
    <r>
      <rPr>
        <b/>
        <sz val="14"/>
        <color rgb="FFFF0000"/>
        <rFont val="宋体"/>
        <charset val="134"/>
        <scheme val="minor"/>
      </rPr>
      <t>重要提示：为提高填报简便性，表内已预设</t>
    </r>
    <r>
      <rPr>
        <b/>
        <sz val="20"/>
        <color rgb="FFFF0000"/>
        <rFont val="宋体"/>
        <charset val="134"/>
        <scheme val="minor"/>
      </rPr>
      <t>部分</t>
    </r>
    <r>
      <rPr>
        <b/>
        <sz val="14"/>
        <color rgb="FFFF0000"/>
        <rFont val="宋体"/>
        <charset val="134"/>
        <scheme val="minor"/>
      </rPr>
      <t>基本公式。由于增减行次等调整均可能影响公式计算是否准确，故</t>
    </r>
    <r>
      <rPr>
        <b/>
        <sz val="20"/>
        <color rgb="FFFF0000"/>
        <rFont val="宋体"/>
        <charset val="134"/>
        <scheme val="minor"/>
      </rPr>
      <t>仅做参考</t>
    </r>
    <r>
      <rPr>
        <b/>
        <sz val="14"/>
        <color rgb="FFFF0000"/>
        <rFont val="宋体"/>
        <charset val="134"/>
        <scheme val="minor"/>
      </rPr>
      <t>，填表人员</t>
    </r>
    <r>
      <rPr>
        <b/>
        <sz val="20"/>
        <color rgb="FFFF0000"/>
        <rFont val="宋体"/>
        <charset val="134"/>
        <scheme val="minor"/>
      </rPr>
      <t>须</t>
    </r>
    <r>
      <rPr>
        <b/>
        <sz val="14"/>
        <color rgb="FFFF0000"/>
        <rFont val="宋体"/>
        <charset val="134"/>
        <scheme val="minor"/>
      </rPr>
      <t>根据表格实际填报情况自行设置公式或校验。</t>
    </r>
  </si>
  <si>
    <r>
      <rPr>
        <sz val="10.5"/>
        <rFont val="Times New Roman"/>
        <charset val="134"/>
      </rPr>
      <t xml:space="preserve">       </t>
    </r>
    <r>
      <rPr>
        <sz val="10.5"/>
        <rFont val="宋体"/>
        <charset val="134"/>
      </rPr>
      <t>（一）增值额未超过扣除项目金额</t>
    </r>
    <r>
      <rPr>
        <sz val="10.5"/>
        <rFont val="Times New Roman"/>
        <charset val="134"/>
      </rPr>
      <t>50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</si>
  <si>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　土地增值税税额＝增值额×</t>
    </r>
    <r>
      <rPr>
        <sz val="10.5"/>
        <rFont val="Times New Roman"/>
        <charset val="134"/>
      </rPr>
      <t>30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</si>
  <si>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（二）增值额超过扣除项目金额</t>
    </r>
    <r>
      <rPr>
        <sz val="10.5"/>
        <rFont val="Times New Roman"/>
        <charset val="134"/>
      </rPr>
      <t>50</t>
    </r>
    <r>
      <rPr>
        <sz val="10.5"/>
        <rFont val="宋体"/>
        <charset val="134"/>
      </rPr>
      <t>％，未超过</t>
    </r>
    <r>
      <rPr>
        <sz val="10.5"/>
        <rFont val="Times New Roman"/>
        <charset val="134"/>
      </rPr>
      <t>100</t>
    </r>
    <r>
      <rPr>
        <sz val="10.5"/>
        <rFont val="宋体"/>
        <charset val="134"/>
      </rPr>
      <t>％的</t>
    </r>
  </si>
  <si>
    <r>
      <rPr>
        <sz val="10.5"/>
        <rFont val="宋体"/>
        <charset val="134"/>
      </rPr>
      <t>　　　土地增值税税额＝增值额×</t>
    </r>
    <r>
      <rPr>
        <sz val="10.5"/>
        <rFont val="Times New Roman"/>
        <charset val="134"/>
      </rPr>
      <t>40</t>
    </r>
    <r>
      <rPr>
        <sz val="10.5"/>
        <rFont val="宋体"/>
        <charset val="134"/>
      </rPr>
      <t>％－扣除项目金额×</t>
    </r>
    <r>
      <rPr>
        <sz val="10.5"/>
        <rFont val="Times New Roman"/>
        <charset val="134"/>
      </rPr>
      <t>5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</si>
  <si>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（三）增值额超过扣除项目金额</t>
    </r>
    <r>
      <rPr>
        <sz val="10.5"/>
        <rFont val="Times New Roman"/>
        <charset val="134"/>
      </rPr>
      <t>100</t>
    </r>
    <r>
      <rPr>
        <sz val="10.5"/>
        <rFont val="宋体"/>
        <charset val="134"/>
      </rPr>
      <t>％，未超过</t>
    </r>
    <r>
      <rPr>
        <sz val="10.5"/>
        <rFont val="Times New Roman"/>
        <charset val="134"/>
      </rPr>
      <t>200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</si>
  <si>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　土地增值税税额＝增值额×</t>
    </r>
    <r>
      <rPr>
        <sz val="10.5"/>
        <rFont val="Times New Roman"/>
        <charset val="134"/>
      </rPr>
      <t>50</t>
    </r>
    <r>
      <rPr>
        <sz val="10.5"/>
        <rFont val="宋体"/>
        <charset val="134"/>
      </rPr>
      <t>％－扣除项目金额×</t>
    </r>
    <r>
      <rPr>
        <sz val="10.5"/>
        <rFont val="Times New Roman"/>
        <charset val="134"/>
      </rPr>
      <t>15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</si>
  <si>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（四）增值额超过扣除项目金额</t>
    </r>
    <r>
      <rPr>
        <sz val="10.5"/>
        <rFont val="Times New Roman"/>
        <charset val="134"/>
      </rPr>
      <t>200</t>
    </r>
    <r>
      <rPr>
        <sz val="10.5"/>
        <rFont val="宋体"/>
        <charset val="134"/>
      </rPr>
      <t>％</t>
    </r>
  </si>
  <si>
    <r>
      <rPr>
        <sz val="10.5"/>
        <rFont val="宋体"/>
        <charset val="134"/>
      </rPr>
      <t>　　　土地增值税税额＝增值额×</t>
    </r>
    <r>
      <rPr>
        <sz val="10.5"/>
        <rFont val="Times New Roman"/>
        <charset val="134"/>
      </rPr>
      <t>60</t>
    </r>
    <r>
      <rPr>
        <sz val="10.5"/>
        <rFont val="宋体"/>
        <charset val="134"/>
      </rPr>
      <t>％－扣除项目金额×</t>
    </r>
    <r>
      <rPr>
        <sz val="10.5"/>
        <rFont val="Times New Roman"/>
        <charset val="134"/>
      </rPr>
      <t>35</t>
    </r>
    <r>
      <rPr>
        <sz val="10.5"/>
        <rFont val="宋体"/>
        <charset val="134"/>
      </rPr>
      <t>％</t>
    </r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</si>
</sst>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 "/>
  </numFmts>
  <fonts count="31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2"/>
      <color indexed="8"/>
      <name val="宋体"/>
      <charset val="134"/>
    </font>
    <font>
      <b/>
      <sz val="14"/>
      <color rgb="FFFF0000"/>
      <name val="宋体"/>
      <charset val="134"/>
      <scheme val="minor"/>
    </font>
    <font>
      <sz val="10.5"/>
      <name val="宋体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20"/>
      <color rgb="FFFF0000"/>
      <name val="宋体"/>
      <charset val="134"/>
      <scheme val="minor"/>
    </font>
    <font>
      <sz val="10.5"/>
      <name val="Times New Roman"/>
      <charset val="134"/>
    </font>
    <font>
      <sz val="9"/>
      <name val="宋体"/>
      <charset val="134"/>
    </font>
    <font>
      <b/>
      <sz val="9"/>
      <name val="宋体"/>
      <charset val="134"/>
    </font>
  </fonts>
  <fills count="39">
    <fill>
      <patternFill patternType="none"/>
    </fill>
    <fill>
      <patternFill patternType="gray125"/>
    </fill>
    <fill>
      <patternFill patternType="solid">
        <fgColor theme="8" tint="0.799951170384838"/>
        <bgColor indexed="64"/>
      </patternFill>
    </fill>
    <fill>
      <patternFill patternType="solid">
        <fgColor theme="4" tint="0.799920651875362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1" fillId="1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24" borderId="18" applyNumberFormat="0" applyFon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6" fillId="0" borderId="16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4" fillId="0" borderId="21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25" fillId="10" borderId="20" applyNumberFormat="0" applyAlignment="0" applyProtection="0">
      <alignment vertical="center"/>
    </xf>
    <xf numFmtId="0" fontId="9" fillId="10" borderId="14" applyNumberFormat="0" applyAlignment="0" applyProtection="0">
      <alignment vertical="center"/>
    </xf>
    <xf numFmtId="0" fontId="14" fillId="18" borderId="15" applyNumberFormat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23" fillId="0" borderId="19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0" fillId="36" borderId="0" applyNumberFormat="0" applyBorder="0" applyAlignment="0" applyProtection="0">
      <alignment vertical="center"/>
    </xf>
    <xf numFmtId="0" fontId="7" fillId="37" borderId="0" applyNumberFormat="0" applyBorder="0" applyAlignment="0" applyProtection="0">
      <alignment vertical="center"/>
    </xf>
    <xf numFmtId="0" fontId="10" fillId="3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8" borderId="0" applyNumberFormat="0" applyBorder="0" applyAlignment="0" applyProtection="0">
      <alignment vertical="center"/>
    </xf>
    <xf numFmtId="0" fontId="15" fillId="0" borderId="0">
      <alignment vertical="center"/>
    </xf>
    <xf numFmtId="0" fontId="10" fillId="1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/>
    <xf numFmtId="0" fontId="0" fillId="0" borderId="0" xfId="0" applyFill="1" applyAlignment="1"/>
    <xf numFmtId="176" fontId="0" fillId="0" borderId="0" xfId="0" applyNumberFormat="1" applyFill="1" applyAlignment="1"/>
    <xf numFmtId="0" fontId="2" fillId="0" borderId="0" xfId="0" applyFont="1" applyFill="1" applyAlignment="1"/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3" borderId="2" xfId="0" applyFont="1" applyFill="1" applyBorder="1" applyAlignment="1">
      <alignment horizontal="center" vertical="center" wrapText="1"/>
    </xf>
    <xf numFmtId="0" fontId="0" fillId="3" borderId="3" xfId="0" applyFont="1" applyFill="1" applyBorder="1" applyAlignment="1">
      <alignment horizontal="center" vertical="center" wrapText="1"/>
    </xf>
    <xf numFmtId="49" fontId="0" fillId="3" borderId="4" xfId="0" applyNumberFormat="1" applyFont="1" applyFill="1" applyBorder="1" applyAlignment="1">
      <alignment horizontal="center" vertical="center" wrapText="1"/>
    </xf>
    <xf numFmtId="176" fontId="0" fillId="3" borderId="4" xfId="0" applyNumberFormat="1" applyFont="1" applyFill="1" applyBorder="1" applyAlignment="1">
      <alignment horizontal="center" vertical="center" wrapText="1"/>
    </xf>
    <xf numFmtId="0" fontId="0" fillId="3" borderId="5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 wrapText="1"/>
    </xf>
    <xf numFmtId="0" fontId="0" fillId="3" borderId="7" xfId="0" applyFont="1" applyFill="1" applyBorder="1" applyAlignment="1">
      <alignment horizontal="center" vertical="center" wrapText="1"/>
    </xf>
    <xf numFmtId="0" fontId="0" fillId="3" borderId="8" xfId="0" applyFont="1" applyFill="1" applyBorder="1" applyAlignment="1">
      <alignment horizontal="left" vertical="center" wrapText="1"/>
    </xf>
    <xf numFmtId="0" fontId="0" fillId="3" borderId="9" xfId="0" applyFont="1" applyFill="1" applyBorder="1" applyAlignment="1">
      <alignment horizontal="left" vertical="center" wrapText="1"/>
    </xf>
    <xf numFmtId="0" fontId="0" fillId="3" borderId="10" xfId="0" applyFont="1" applyFill="1" applyBorder="1" applyAlignment="1">
      <alignment horizontal="left" vertical="center" wrapText="1"/>
    </xf>
    <xf numFmtId="176" fontId="0" fillId="4" borderId="4" xfId="0" applyNumberFormat="1" applyFont="1" applyFill="1" applyBorder="1" applyAlignment="1">
      <alignment horizontal="right" vertical="center" wrapText="1"/>
    </xf>
    <xf numFmtId="0" fontId="0" fillId="3" borderId="11" xfId="0" applyFont="1" applyFill="1" applyBorder="1" applyAlignment="1">
      <alignment horizontal="center" vertical="center" wrapText="1"/>
    </xf>
    <xf numFmtId="0" fontId="0" fillId="3" borderId="8" xfId="0" applyFill="1" applyBorder="1" applyAlignment="1">
      <alignment horizontal="left" vertical="center" wrapText="1"/>
    </xf>
    <xf numFmtId="0" fontId="0" fillId="3" borderId="10" xfId="0" applyFill="1" applyBorder="1" applyAlignment="1">
      <alignment horizontal="left" vertical="center" wrapText="1"/>
    </xf>
    <xf numFmtId="176" fontId="0" fillId="5" borderId="4" xfId="0" applyNumberFormat="1" applyFont="1" applyFill="1" applyBorder="1" applyAlignment="1">
      <alignment horizontal="right" vertical="center" wrapText="1"/>
    </xf>
    <xf numFmtId="0" fontId="0" fillId="3" borderId="12" xfId="0" applyFont="1" applyFill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 wrapText="1"/>
    </xf>
    <xf numFmtId="176" fontId="0" fillId="5" borderId="4" xfId="0" applyNumberFormat="1" applyFill="1" applyBorder="1" applyAlignment="1">
      <alignment horizontal="right" vertical="center" wrapText="1"/>
    </xf>
    <xf numFmtId="176" fontId="0" fillId="6" borderId="4" xfId="0" applyNumberFormat="1" applyFont="1" applyFill="1" applyBorder="1" applyAlignment="1">
      <alignment horizontal="right" vertical="center" wrapText="1"/>
    </xf>
    <xf numFmtId="176" fontId="0" fillId="7" borderId="4" xfId="0" applyNumberFormat="1" applyFont="1" applyFill="1" applyBorder="1" applyAlignment="1">
      <alignment horizontal="right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176" fontId="4" fillId="6" borderId="4" xfId="0" applyNumberFormat="1" applyFont="1" applyFill="1" applyBorder="1" applyAlignment="1">
      <alignment horizontal="right" vertical="center"/>
    </xf>
    <xf numFmtId="176" fontId="0" fillId="4" borderId="4" xfId="0" applyNumberFormat="1" applyFill="1" applyBorder="1" applyAlignment="1">
      <alignment horizontal="right" vertical="center" wrapText="1"/>
    </xf>
    <xf numFmtId="0" fontId="5" fillId="5" borderId="0" xfId="0" applyFont="1" applyFill="1" applyAlignment="1">
      <alignment vertical="center"/>
    </xf>
    <xf numFmtId="0" fontId="6" fillId="0" borderId="0" xfId="0" applyFont="1" applyFill="1" applyBorder="1" applyAlignment="1">
      <alignment horizontal="left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常规 10 2" xfId="48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Administrator\Desktop\3&#22303;&#22320;&#22686;&#20540;&#31246;&#28165;&#31639;&#30003;&#25253;&#34920;&#21450;&#38468;&#34920;&#65288;&#20849;26&#24352;&#65289;&#25253;&#31246;&#21153;.2023.12.28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索引"/>
      <sheetName val="表一 土地增值税纳税申报表（清算）"/>
      <sheetName val="1-1 土地增值税清算项目报告表"/>
      <sheetName val="1-2 项目审批明细表"/>
      <sheetName val="1-3 清算面积计算表"/>
      <sheetName val="1-3.1 清算面积明细表"/>
      <sheetName val="1-4 公共配套设施面积明细表"/>
      <sheetName val="1-5 竣工验收备案明细表"/>
      <sheetName val="表二  房地产转让收入汇总表"/>
      <sheetName val="2-1.1房源信息明细表"/>
      <sheetName val="2-1.2代收费用明细表"/>
      <sheetName val="2-2整体转让未竣工决算房地产项目、直接转让土地使用权收入表"/>
      <sheetName val="2-3.1与转让房地产有关的税金明细表"/>
      <sheetName val="2-4土地增值税缴纳明细表"/>
      <sheetName val="表三 扣除项目汇总表"/>
      <sheetName val=" 3-1开发成本合同清册"/>
      <sheetName val="3-2取得土地使用权所支付的金额明细表"/>
      <sheetName val="4-1土地征用及拆迁补偿费明细表"/>
      <sheetName val="4-1.1实物安置明细表"/>
      <sheetName val=" 4-2前期工程费明细表"/>
      <sheetName val="表4-3建筑安装工程费明细表"/>
      <sheetName val="4-4基础设施费明细表"/>
      <sheetName val="4-5公共配套设施费明细表"/>
      <sheetName val="补充分摊"/>
      <sheetName val="4-6开发间接费用明细表"/>
      <sheetName val="4-7专属成本支出计算表"/>
      <sheetName val="4-7.1专属成本支出明细表"/>
      <sheetName val=" 4-8.1利息支出明细表"/>
      <sheetName val="Sheet1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97">
          <cell r="H297">
            <v>81843.3336748683</v>
          </cell>
        </row>
        <row r="297">
          <cell r="L297">
            <v>3082.47601941748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3"/>
  <sheetViews>
    <sheetView tabSelected="1" topLeftCell="A4" workbookViewId="0">
      <selection activeCell="N18" sqref="N18"/>
    </sheetView>
  </sheetViews>
  <sheetFormatPr defaultColWidth="9" defaultRowHeight="13.5"/>
  <cols>
    <col min="1" max="1" width="10.75" style="2" customWidth="1"/>
    <col min="2" max="2" width="14.625" style="2" customWidth="1"/>
    <col min="3" max="3" width="14.125" style="2" customWidth="1"/>
    <col min="4" max="4" width="6.375" style="2" customWidth="1"/>
    <col min="5" max="5" width="16" style="3" customWidth="1"/>
    <col min="6" max="6" width="12.625" style="3" customWidth="1"/>
    <col min="7" max="7" width="15" style="3" customWidth="1"/>
    <col min="8" max="8" width="16" style="3" customWidth="1"/>
    <col min="9" max="9" width="12.625" style="2"/>
    <col min="10" max="11" width="9" style="2"/>
    <col min="12" max="12" width="12.625" style="2"/>
    <col min="13" max="13" width="9" style="2"/>
    <col min="14" max="14" width="12.625" style="2"/>
    <col min="15" max="16384" width="9" style="2"/>
  </cols>
  <sheetData>
    <row r="1" ht="15" customHeight="1" spans="1:1">
      <c r="A1" s="4" t="s">
        <v>0</v>
      </c>
    </row>
    <row r="2" s="1" customFormat="1" ht="27.95" customHeight="1" spans="1:8">
      <c r="A2" s="5" t="s">
        <v>1</v>
      </c>
      <c r="B2" s="5"/>
      <c r="C2" s="5"/>
      <c r="D2" s="5"/>
      <c r="E2" s="6"/>
      <c r="F2" s="6"/>
      <c r="G2" s="6"/>
      <c r="H2" s="6"/>
    </row>
    <row r="3" s="1" customFormat="1" ht="9.95" customHeight="1" spans="1:8">
      <c r="A3" s="5"/>
      <c r="B3" s="5"/>
      <c r="C3" s="5"/>
      <c r="D3" s="5"/>
      <c r="E3" s="6"/>
      <c r="F3" s="6"/>
      <c r="G3" s="6"/>
      <c r="H3" s="6"/>
    </row>
    <row r="4" s="2" customFormat="1" ht="18" customHeight="1" spans="1:8">
      <c r="A4" s="7" t="s">
        <v>2</v>
      </c>
      <c r="B4" s="8"/>
      <c r="C4" s="9"/>
      <c r="D4" s="10" t="s">
        <v>3</v>
      </c>
      <c r="E4" s="11" t="s">
        <v>4</v>
      </c>
      <c r="F4" s="11"/>
      <c r="G4" s="11"/>
      <c r="H4" s="11"/>
    </row>
    <row r="5" s="2" customFormat="1" ht="18" customHeight="1" spans="1:8">
      <c r="A5" s="12"/>
      <c r="B5" s="13"/>
      <c r="C5" s="14"/>
      <c r="D5" s="10"/>
      <c r="E5" s="11" t="s">
        <v>5</v>
      </c>
      <c r="F5" s="11" t="s">
        <v>6</v>
      </c>
      <c r="G5" s="11" t="s">
        <v>7</v>
      </c>
      <c r="H5" s="11" t="s">
        <v>8</v>
      </c>
    </row>
    <row r="6" s="2" customFormat="1" ht="18" customHeight="1" spans="1:8">
      <c r="A6" s="15" t="s">
        <v>9</v>
      </c>
      <c r="B6" s="16"/>
      <c r="C6" s="17"/>
      <c r="D6" s="10">
        <v>1</v>
      </c>
      <c r="E6" s="18">
        <v>42647694.8559633</v>
      </c>
      <c r="F6" s="18"/>
      <c r="G6" s="18">
        <v>17814584.2201835</v>
      </c>
      <c r="H6" s="18">
        <f t="shared" ref="H6:H30" si="0">SUM(E6:G6)</f>
        <v>60462279.0761468</v>
      </c>
    </row>
    <row r="7" s="2" customFormat="1" ht="18" customHeight="1" spans="1:8">
      <c r="A7" s="19" t="s">
        <v>10</v>
      </c>
      <c r="B7" s="20" t="s">
        <v>11</v>
      </c>
      <c r="C7" s="21"/>
      <c r="D7" s="10">
        <v>2</v>
      </c>
      <c r="E7" s="22">
        <v>42647694.8559633</v>
      </c>
      <c r="F7" s="22"/>
      <c r="G7" s="22">
        <v>17814584.2201835</v>
      </c>
      <c r="H7" s="22">
        <f t="shared" si="0"/>
        <v>60462279.0761468</v>
      </c>
    </row>
    <row r="8" s="2" customFormat="1" ht="18" customHeight="1" spans="1:8">
      <c r="A8" s="23"/>
      <c r="B8" s="15" t="s">
        <v>12</v>
      </c>
      <c r="C8" s="17"/>
      <c r="D8" s="10">
        <v>3</v>
      </c>
      <c r="E8" s="22"/>
      <c r="F8" s="22"/>
      <c r="G8" s="22"/>
      <c r="H8" s="22">
        <f t="shared" si="0"/>
        <v>0</v>
      </c>
    </row>
    <row r="9" s="2" customFormat="1" ht="18" customHeight="1" spans="1:8">
      <c r="A9" s="24"/>
      <c r="B9" s="15" t="s">
        <v>13</v>
      </c>
      <c r="C9" s="17"/>
      <c r="D9" s="10">
        <v>4</v>
      </c>
      <c r="E9" s="22"/>
      <c r="F9" s="22"/>
      <c r="G9" s="22"/>
      <c r="H9" s="22">
        <f t="shared" si="0"/>
        <v>0</v>
      </c>
    </row>
    <row r="10" s="2" customFormat="1" ht="18" customHeight="1" spans="1:8">
      <c r="A10" s="15" t="s">
        <v>14</v>
      </c>
      <c r="B10" s="16"/>
      <c r="C10" s="17"/>
      <c r="D10" s="10">
        <v>5</v>
      </c>
      <c r="E10" s="18">
        <f>E11+E12+E19+E22+E27+E28</f>
        <v>42610034.0483355</v>
      </c>
      <c r="F10" s="18">
        <f t="shared" ref="E10:G10" si="1">F11+F12+F19+F22+F27+F28</f>
        <v>0</v>
      </c>
      <c r="G10" s="18">
        <f t="shared" si="1"/>
        <v>8508261.76784906</v>
      </c>
      <c r="H10" s="18">
        <f t="shared" si="0"/>
        <v>51118295.8161846</v>
      </c>
    </row>
    <row r="11" s="2" customFormat="1" ht="18" customHeight="1" spans="1:10">
      <c r="A11" s="15" t="s">
        <v>15</v>
      </c>
      <c r="B11" s="16"/>
      <c r="C11" s="17"/>
      <c r="D11" s="10">
        <v>6</v>
      </c>
      <c r="E11" s="22">
        <f>I11*J11</f>
        <v>3168474.62321877</v>
      </c>
      <c r="F11" s="25"/>
      <c r="G11" s="22">
        <f>I11*J13</f>
        <v>631103.765710627</v>
      </c>
      <c r="H11" s="22">
        <f t="shared" si="0"/>
        <v>3799578.3889294</v>
      </c>
      <c r="I11" s="2">
        <v>4241085.255</v>
      </c>
      <c r="J11" s="2">
        <v>0.747090528181039</v>
      </c>
    </row>
    <row r="12" s="2" customFormat="1" ht="18" customHeight="1" spans="1:10">
      <c r="A12" s="15" t="s">
        <v>16</v>
      </c>
      <c r="B12" s="16"/>
      <c r="C12" s="17"/>
      <c r="D12" s="10">
        <v>7</v>
      </c>
      <c r="E12" s="26">
        <f t="shared" ref="E12:G12" si="2">SUM(E13:E18)</f>
        <v>29424711.0265202</v>
      </c>
      <c r="F12" s="26">
        <f t="shared" si="2"/>
        <v>0</v>
      </c>
      <c r="G12" s="26">
        <f t="shared" si="2"/>
        <v>5860878.85877372</v>
      </c>
      <c r="H12" s="26">
        <f t="shared" si="0"/>
        <v>35285589.8852939</v>
      </c>
      <c r="J12" s="2">
        <v>0</v>
      </c>
    </row>
    <row r="13" s="2" customFormat="1" ht="18" customHeight="1" spans="1:10">
      <c r="A13" s="19" t="s">
        <v>10</v>
      </c>
      <c r="B13" s="15" t="s">
        <v>17</v>
      </c>
      <c r="C13" s="17"/>
      <c r="D13" s="10">
        <v>8</v>
      </c>
      <c r="E13" s="22"/>
      <c r="F13" s="25"/>
      <c r="G13" s="22"/>
      <c r="H13" s="22">
        <f t="shared" si="0"/>
        <v>0</v>
      </c>
      <c r="J13" s="2">
        <v>0.14880713962696</v>
      </c>
    </row>
    <row r="14" s="2" customFormat="1" ht="18" customHeight="1" spans="1:11">
      <c r="A14" s="23"/>
      <c r="B14" s="15" t="s">
        <v>18</v>
      </c>
      <c r="C14" s="17"/>
      <c r="D14" s="10">
        <v>9</v>
      </c>
      <c r="E14" s="22">
        <f>I14*K14</f>
        <v>148028.853444529</v>
      </c>
      <c r="F14" s="25"/>
      <c r="G14" s="22">
        <f>I14*K16</f>
        <v>29484.7136088987</v>
      </c>
      <c r="H14" s="22">
        <f t="shared" si="0"/>
        <v>177513.567053428</v>
      </c>
      <c r="I14" s="2">
        <v>198140.45</v>
      </c>
      <c r="K14" s="2">
        <v>0.747090528181039</v>
      </c>
    </row>
    <row r="15" s="2" customFormat="1" ht="18" customHeight="1" spans="1:11">
      <c r="A15" s="23"/>
      <c r="B15" s="15" t="s">
        <v>19</v>
      </c>
      <c r="C15" s="17"/>
      <c r="D15" s="10">
        <v>10</v>
      </c>
      <c r="E15" s="22">
        <f>I15*K14</f>
        <v>27125713.0947856</v>
      </c>
      <c r="F15" s="25"/>
      <c r="G15" s="22">
        <f>I15*K16</f>
        <v>5402959.37870393</v>
      </c>
      <c r="H15" s="22">
        <f t="shared" si="0"/>
        <v>32528672.4734895</v>
      </c>
      <c r="I15" s="2">
        <v>36308468.7485321</v>
      </c>
      <c r="K15" s="2">
        <v>0</v>
      </c>
    </row>
    <row r="16" s="2" customFormat="1" ht="18" customHeight="1" spans="1:11">
      <c r="A16" s="23"/>
      <c r="B16" s="15" t="s">
        <v>20</v>
      </c>
      <c r="C16" s="17"/>
      <c r="D16" s="10">
        <v>11</v>
      </c>
      <c r="E16" s="22">
        <f>I16*K14</f>
        <v>2054587.37750375</v>
      </c>
      <c r="F16" s="25"/>
      <c r="G16" s="22">
        <f>I16*K16</f>
        <v>409237.246661896</v>
      </c>
      <c r="H16" s="22">
        <f t="shared" si="0"/>
        <v>2463824.62416565</v>
      </c>
      <c r="I16" s="2">
        <v>2750118.35915804</v>
      </c>
      <c r="K16" s="2">
        <v>0.14880713962696</v>
      </c>
    </row>
    <row r="17" s="2" customFormat="1" ht="18" customHeight="1" spans="1:9">
      <c r="A17" s="23"/>
      <c r="B17" s="15" t="s">
        <v>21</v>
      </c>
      <c r="C17" s="17"/>
      <c r="D17" s="10">
        <v>12</v>
      </c>
      <c r="E17" s="22">
        <f>I17*J11</f>
        <v>0</v>
      </c>
      <c r="F17" s="25"/>
      <c r="G17" s="22">
        <f>I17*J13</f>
        <v>0</v>
      </c>
      <c r="H17" s="22">
        <f t="shared" si="0"/>
        <v>0</v>
      </c>
      <c r="I17" s="2">
        <v>0</v>
      </c>
    </row>
    <row r="18" s="2" customFormat="1" ht="18" customHeight="1" spans="1:9">
      <c r="A18" s="24"/>
      <c r="B18" s="15" t="s">
        <v>22</v>
      </c>
      <c r="C18" s="17"/>
      <c r="D18" s="10">
        <v>13</v>
      </c>
      <c r="E18" s="22">
        <f>I18*K14</f>
        <v>96381.7007863189</v>
      </c>
      <c r="F18" s="25"/>
      <c r="G18" s="22">
        <f>I18*K16</f>
        <v>19197.5197989903</v>
      </c>
      <c r="H18" s="22">
        <f t="shared" si="0"/>
        <v>115579.220585309</v>
      </c>
      <c r="I18" s="2">
        <v>129009.4</v>
      </c>
    </row>
    <row r="19" s="2" customFormat="1" ht="18" customHeight="1" spans="1:8">
      <c r="A19" s="15" t="s">
        <v>23</v>
      </c>
      <c r="B19" s="16"/>
      <c r="C19" s="17"/>
      <c r="D19" s="10">
        <v>14</v>
      </c>
      <c r="E19" s="26">
        <f t="shared" ref="E19:G19" si="3">SUM(E20:E21)</f>
        <v>3259318.5649739</v>
      </c>
      <c r="F19" s="26">
        <f t="shared" si="3"/>
        <v>0</v>
      </c>
      <c r="G19" s="26">
        <f t="shared" si="3"/>
        <v>649198.262448434</v>
      </c>
      <c r="H19" s="26">
        <f t="shared" si="0"/>
        <v>3908516.82742233</v>
      </c>
    </row>
    <row r="20" s="2" customFormat="1" ht="18" customHeight="1" spans="1:8">
      <c r="A20" s="19" t="s">
        <v>10</v>
      </c>
      <c r="B20" s="15" t="s">
        <v>24</v>
      </c>
      <c r="C20" s="17"/>
      <c r="D20" s="10">
        <v>15</v>
      </c>
      <c r="E20" s="22"/>
      <c r="F20" s="22"/>
      <c r="G20" s="22"/>
      <c r="H20" s="22">
        <f t="shared" si="0"/>
        <v>0</v>
      </c>
    </row>
    <row r="21" s="2" customFormat="1" ht="18" customHeight="1" spans="1:8">
      <c r="A21" s="24"/>
      <c r="B21" s="15" t="s">
        <v>25</v>
      </c>
      <c r="C21" s="17"/>
      <c r="D21" s="10">
        <v>16</v>
      </c>
      <c r="E21" s="22">
        <f>(E11+E12)*0.1</f>
        <v>3259318.5649739</v>
      </c>
      <c r="F21" s="22"/>
      <c r="G21" s="22">
        <f>(G11+G12)*0.1</f>
        <v>649198.262448434</v>
      </c>
      <c r="H21" s="22">
        <f t="shared" si="0"/>
        <v>3908516.82742233</v>
      </c>
    </row>
    <row r="22" s="2" customFormat="1" ht="18" customHeight="1" spans="1:8">
      <c r="A22" s="15" t="s">
        <v>26</v>
      </c>
      <c r="B22" s="16"/>
      <c r="C22" s="17"/>
      <c r="D22" s="10">
        <v>17</v>
      </c>
      <c r="E22" s="26">
        <f t="shared" ref="E22:G22" si="4">SUM(E23:E26)</f>
        <v>238892.703674868</v>
      </c>
      <c r="F22" s="26">
        <f t="shared" si="4"/>
        <v>0</v>
      </c>
      <c r="G22" s="26">
        <f t="shared" si="4"/>
        <v>68684.3560194175</v>
      </c>
      <c r="H22" s="26">
        <f t="shared" si="0"/>
        <v>307577.059694286</v>
      </c>
    </row>
    <row r="23" s="2" customFormat="1" ht="18" customHeight="1" spans="1:8">
      <c r="A23" s="19" t="s">
        <v>10</v>
      </c>
      <c r="B23" s="15" t="s">
        <v>27</v>
      </c>
      <c r="C23" s="17"/>
      <c r="D23" s="10">
        <v>18</v>
      </c>
      <c r="E23" s="22"/>
      <c r="F23" s="25"/>
      <c r="G23" s="22"/>
      <c r="H23" s="22">
        <f t="shared" si="0"/>
        <v>0</v>
      </c>
    </row>
    <row r="24" s="2" customFormat="1" ht="18" customHeight="1" spans="1:8">
      <c r="A24" s="23"/>
      <c r="B24" s="15" t="s">
        <v>28</v>
      </c>
      <c r="C24" s="17"/>
      <c r="D24" s="10">
        <v>19</v>
      </c>
      <c r="E24" s="22">
        <v>91219.51</v>
      </c>
      <c r="F24" s="25"/>
      <c r="G24" s="22">
        <v>38103.76</v>
      </c>
      <c r="H24" s="22">
        <f t="shared" si="0"/>
        <v>129323.27</v>
      </c>
    </row>
    <row r="25" s="2" customFormat="1" ht="18" customHeight="1" spans="1:8">
      <c r="A25" s="23"/>
      <c r="B25" s="15" t="s">
        <v>29</v>
      </c>
      <c r="C25" s="17"/>
      <c r="D25" s="10">
        <v>20</v>
      </c>
      <c r="E25" s="22">
        <v>65829.86</v>
      </c>
      <c r="F25" s="25"/>
      <c r="G25" s="22">
        <v>27498.12</v>
      </c>
      <c r="H25" s="22">
        <f t="shared" si="0"/>
        <v>93327.98</v>
      </c>
    </row>
    <row r="26" s="2" customFormat="1" ht="18" customHeight="1" spans="1:8">
      <c r="A26" s="24"/>
      <c r="B26" s="15" t="s">
        <v>30</v>
      </c>
      <c r="C26" s="17"/>
      <c r="D26" s="10">
        <v>20</v>
      </c>
      <c r="E26" s="22">
        <f>'[1]2-3.1与转让房地产有关的税金明细表'!H297</f>
        <v>81843.3336748683</v>
      </c>
      <c r="F26" s="25"/>
      <c r="G26" s="22">
        <f>'[1]2-3.1与转让房地产有关的税金明细表'!L297</f>
        <v>3082.47601941748</v>
      </c>
      <c r="H26" s="22">
        <f t="shared" si="0"/>
        <v>84925.8096942858</v>
      </c>
    </row>
    <row r="27" s="2" customFormat="1" ht="18" customHeight="1" spans="1:8">
      <c r="A27" s="15" t="s">
        <v>31</v>
      </c>
      <c r="B27" s="16"/>
      <c r="C27" s="17"/>
      <c r="D27" s="10">
        <v>21</v>
      </c>
      <c r="E27" s="22">
        <f>(E11+E12)*0.2</f>
        <v>6518637.12994779</v>
      </c>
      <c r="F27" s="22"/>
      <c r="G27" s="22">
        <f>(G11+G12)*0.2</f>
        <v>1298396.52489687</v>
      </c>
      <c r="H27" s="22">
        <f t="shared" si="0"/>
        <v>7817033.65484466</v>
      </c>
    </row>
    <row r="28" s="2" customFormat="1" ht="18" customHeight="1" spans="1:8">
      <c r="A28" s="15" t="s">
        <v>32</v>
      </c>
      <c r="B28" s="16"/>
      <c r="C28" s="17"/>
      <c r="D28" s="10">
        <v>22</v>
      </c>
      <c r="E28" s="22"/>
      <c r="F28" s="25"/>
      <c r="G28" s="22"/>
      <c r="H28" s="22">
        <f t="shared" si="0"/>
        <v>0</v>
      </c>
    </row>
    <row r="29" s="2" customFormat="1" ht="18" customHeight="1" spans="1:8">
      <c r="A29" s="15" t="s">
        <v>33</v>
      </c>
      <c r="B29" s="16"/>
      <c r="C29" s="17"/>
      <c r="D29" s="10">
        <v>23</v>
      </c>
      <c r="E29" s="27">
        <f t="shared" ref="E29:G29" si="5">E6-E10</f>
        <v>37660.8076277673</v>
      </c>
      <c r="F29" s="27">
        <f t="shared" si="5"/>
        <v>0</v>
      </c>
      <c r="G29" s="27">
        <f t="shared" si="5"/>
        <v>9306322.45233444</v>
      </c>
      <c r="H29" s="27">
        <f t="shared" si="0"/>
        <v>9343983.2599622</v>
      </c>
    </row>
    <row r="30" s="2" customFormat="1" ht="18" customHeight="1" spans="1:8">
      <c r="A30" s="15" t="s">
        <v>34</v>
      </c>
      <c r="B30" s="16"/>
      <c r="C30" s="17"/>
      <c r="D30" s="10">
        <v>24</v>
      </c>
      <c r="E30" s="22">
        <f>E29/E10</f>
        <v>0.000883848334527169</v>
      </c>
      <c r="F30" s="22"/>
      <c r="G30" s="22">
        <f>G29/G10</f>
        <v>1.09379832288436</v>
      </c>
      <c r="H30" s="27">
        <f t="shared" si="0"/>
        <v>1.09468217121889</v>
      </c>
    </row>
    <row r="31" s="2" customFormat="1" ht="18" customHeight="1" spans="1:8">
      <c r="A31" s="15" t="s">
        <v>35</v>
      </c>
      <c r="B31" s="16"/>
      <c r="C31" s="17"/>
      <c r="D31" s="10">
        <v>25</v>
      </c>
      <c r="E31" s="22">
        <f t="shared" ref="E31:H31" si="6">IF(E30&gt;=2,0.6,(IF(E30&gt;=1,0.5,(IF(E30&gt;=0.5,0.4,0.3)))))</f>
        <v>0.3</v>
      </c>
      <c r="F31" s="22"/>
      <c r="G31" s="22">
        <f t="shared" si="6"/>
        <v>0.5</v>
      </c>
      <c r="H31" s="22">
        <f t="shared" si="6"/>
        <v>0.5</v>
      </c>
    </row>
    <row r="32" s="2" customFormat="1" ht="18" customHeight="1" spans="1:8">
      <c r="A32" s="15" t="s">
        <v>36</v>
      </c>
      <c r="B32" s="16"/>
      <c r="C32" s="17"/>
      <c r="D32" s="10">
        <v>26</v>
      </c>
      <c r="E32" s="22">
        <f>IF(E31=0.6,0.35,(IF(E31=0.5,0.15,(IF(E31=0.4,0.05,0)))))</f>
        <v>0</v>
      </c>
      <c r="F32" s="22"/>
      <c r="G32" s="22">
        <f>IF(G31=0.6,0.35,(IF(G31=0.5,0.15,(IF(G31=0.4,0.05,0)))))</f>
        <v>0.15</v>
      </c>
      <c r="H32" s="27">
        <f t="shared" ref="H32:H42" si="7">SUM(E32:G32)</f>
        <v>0.15</v>
      </c>
    </row>
    <row r="33" s="2" customFormat="1" ht="18" customHeight="1" spans="1:8">
      <c r="A33" s="15" t="s">
        <v>37</v>
      </c>
      <c r="B33" s="16"/>
      <c r="C33" s="17"/>
      <c r="D33" s="10">
        <v>27</v>
      </c>
      <c r="E33" s="28"/>
      <c r="F33" s="28">
        <f>IF(F29&lt;=0,0,F29*F31-F9*F32)</f>
        <v>0</v>
      </c>
      <c r="G33" s="28">
        <f>G29*G31-G10*0.15</f>
        <v>3376921.96098986</v>
      </c>
      <c r="H33" s="22">
        <f t="shared" si="7"/>
        <v>3376921.96098986</v>
      </c>
    </row>
    <row r="34" s="2" customFormat="1" ht="18" customHeight="1" spans="1:8">
      <c r="A34" s="15" t="s">
        <v>38</v>
      </c>
      <c r="B34" s="16"/>
      <c r="C34" s="17"/>
      <c r="D34" s="10">
        <v>28</v>
      </c>
      <c r="E34" s="29">
        <f t="shared" ref="E34:G34" si="8">E36+E38+E40</f>
        <v>0</v>
      </c>
      <c r="F34" s="29">
        <f t="shared" si="8"/>
        <v>0</v>
      </c>
      <c r="G34" s="29">
        <f t="shared" si="8"/>
        <v>0</v>
      </c>
      <c r="H34" s="26">
        <f t="shared" si="7"/>
        <v>0</v>
      </c>
    </row>
    <row r="35" s="2" customFormat="1" ht="18" customHeight="1" spans="1:8">
      <c r="A35" s="19" t="s">
        <v>10</v>
      </c>
      <c r="B35" s="9" t="s">
        <v>39</v>
      </c>
      <c r="C35" s="17" t="s">
        <v>40</v>
      </c>
      <c r="D35" s="10">
        <v>29</v>
      </c>
      <c r="E35" s="22"/>
      <c r="F35" s="25"/>
      <c r="G35" s="22"/>
      <c r="H35" s="22">
        <f t="shared" si="7"/>
        <v>0</v>
      </c>
    </row>
    <row r="36" s="2" customFormat="1" ht="18" customHeight="1" spans="1:8">
      <c r="A36" s="23"/>
      <c r="B36" s="14"/>
      <c r="C36" s="17" t="s">
        <v>41</v>
      </c>
      <c r="D36" s="10">
        <v>30</v>
      </c>
      <c r="E36" s="22"/>
      <c r="F36" s="25"/>
      <c r="G36" s="22"/>
      <c r="H36" s="22">
        <f t="shared" si="7"/>
        <v>0</v>
      </c>
    </row>
    <row r="37" s="2" customFormat="1" ht="18" customHeight="1" spans="1:8">
      <c r="A37" s="23"/>
      <c r="B37" s="9" t="s">
        <v>42</v>
      </c>
      <c r="C37" s="17" t="s">
        <v>43</v>
      </c>
      <c r="D37" s="10">
        <v>31</v>
      </c>
      <c r="E37" s="22"/>
      <c r="F37" s="25"/>
      <c r="G37" s="22"/>
      <c r="H37" s="22">
        <f t="shared" si="7"/>
        <v>0</v>
      </c>
    </row>
    <row r="38" s="2" customFormat="1" ht="18" customHeight="1" spans="1:8">
      <c r="A38" s="23"/>
      <c r="B38" s="14"/>
      <c r="C38" s="17" t="s">
        <v>44</v>
      </c>
      <c r="D38" s="10">
        <v>32</v>
      </c>
      <c r="E38" s="22"/>
      <c r="F38" s="25"/>
      <c r="G38" s="22"/>
      <c r="H38" s="22">
        <f t="shared" si="7"/>
        <v>0</v>
      </c>
    </row>
    <row r="39" s="2" customFormat="1" ht="18" customHeight="1" spans="1:8">
      <c r="A39" s="23"/>
      <c r="B39" s="9" t="s">
        <v>45</v>
      </c>
      <c r="C39" s="17" t="s">
        <v>46</v>
      </c>
      <c r="D39" s="10">
        <v>33</v>
      </c>
      <c r="E39" s="22"/>
      <c r="F39" s="25"/>
      <c r="G39" s="22"/>
      <c r="H39" s="22">
        <f t="shared" si="7"/>
        <v>0</v>
      </c>
    </row>
    <row r="40" s="2" customFormat="1" ht="18" customHeight="1" spans="1:8">
      <c r="A40" s="24"/>
      <c r="B40" s="14"/>
      <c r="C40" s="17" t="s">
        <v>47</v>
      </c>
      <c r="D40" s="10">
        <v>34</v>
      </c>
      <c r="E40" s="22"/>
      <c r="F40" s="25"/>
      <c r="G40" s="22"/>
      <c r="H40" s="22">
        <f t="shared" si="7"/>
        <v>0</v>
      </c>
    </row>
    <row r="41" s="2" customFormat="1" ht="18" customHeight="1" spans="1:8">
      <c r="A41" s="15" t="s">
        <v>48</v>
      </c>
      <c r="B41" s="16"/>
      <c r="C41" s="17"/>
      <c r="D41" s="10">
        <v>35</v>
      </c>
      <c r="E41" s="22"/>
      <c r="F41" s="25"/>
      <c r="G41" s="22">
        <v>796365.39</v>
      </c>
      <c r="H41" s="22">
        <f t="shared" si="7"/>
        <v>796365.39</v>
      </c>
    </row>
    <row r="42" s="2" customFormat="1" ht="18" customHeight="1" spans="1:8">
      <c r="A42" s="15" t="s">
        <v>49</v>
      </c>
      <c r="B42" s="16"/>
      <c r="C42" s="17"/>
      <c r="D42" s="10">
        <v>36</v>
      </c>
      <c r="E42" s="30">
        <f t="shared" ref="E42:G42" si="9">E33-E34-E41</f>
        <v>0</v>
      </c>
      <c r="F42" s="30">
        <f t="shared" si="9"/>
        <v>0</v>
      </c>
      <c r="G42" s="30">
        <f t="shared" si="9"/>
        <v>2580556.57098986</v>
      </c>
      <c r="H42" s="18">
        <f t="shared" si="7"/>
        <v>2580556.57098986</v>
      </c>
    </row>
    <row r="43" s="2" customFormat="1" spans="5:8">
      <c r="E43" s="3"/>
      <c r="F43" s="3"/>
      <c r="G43" s="3"/>
      <c r="H43" s="3"/>
    </row>
    <row r="44" ht="25.5" spans="1:1">
      <c r="A44" s="31" t="s">
        <v>50</v>
      </c>
    </row>
    <row r="45" s="2" customFormat="1" spans="5:8">
      <c r="E45" s="3"/>
      <c r="F45" s="3"/>
      <c r="G45" s="3"/>
      <c r="H45" s="3"/>
    </row>
    <row r="46" s="2" customFormat="1" spans="3:8">
      <c r="C46" s="32" t="s">
        <v>51</v>
      </c>
      <c r="D46" s="32"/>
      <c r="E46" s="32"/>
      <c r="F46" s="32"/>
      <c r="G46" s="32"/>
      <c r="H46" s="32"/>
    </row>
    <row r="47" s="2" customFormat="1" spans="3:8">
      <c r="C47" s="32" t="s">
        <v>52</v>
      </c>
      <c r="D47" s="32"/>
      <c r="E47" s="32"/>
      <c r="F47" s="32"/>
      <c r="G47" s="32"/>
      <c r="H47" s="32"/>
    </row>
    <row r="48" s="2" customFormat="1" spans="3:8">
      <c r="C48" s="32" t="s">
        <v>53</v>
      </c>
      <c r="D48" s="32"/>
      <c r="E48" s="32"/>
      <c r="F48" s="32"/>
      <c r="G48" s="32"/>
      <c r="H48" s="32"/>
    </row>
    <row r="49" s="2" customFormat="1" spans="3:8">
      <c r="C49" s="32" t="s">
        <v>54</v>
      </c>
      <c r="D49" s="32"/>
      <c r="E49" s="32"/>
      <c r="F49" s="32"/>
      <c r="G49" s="32"/>
      <c r="H49" s="32"/>
    </row>
    <row r="50" s="2" customFormat="1" spans="3:8">
      <c r="C50" s="32" t="s">
        <v>55</v>
      </c>
      <c r="D50" s="32"/>
      <c r="E50" s="32"/>
      <c r="F50" s="32"/>
      <c r="G50" s="32"/>
      <c r="H50" s="32"/>
    </row>
    <row r="51" s="2" customFormat="1" spans="3:8">
      <c r="C51" s="32" t="s">
        <v>56</v>
      </c>
      <c r="D51" s="32"/>
      <c r="E51" s="32"/>
      <c r="F51" s="32"/>
      <c r="G51" s="32"/>
      <c r="H51" s="32"/>
    </row>
    <row r="52" s="2" customFormat="1" spans="3:8">
      <c r="C52" s="32" t="s">
        <v>57</v>
      </c>
      <c r="D52" s="32"/>
      <c r="E52" s="32"/>
      <c r="F52" s="32"/>
      <c r="G52" s="32"/>
      <c r="H52" s="32"/>
    </row>
    <row r="53" s="2" customFormat="1" spans="3:8">
      <c r="C53" s="32" t="s">
        <v>58</v>
      </c>
      <c r="D53" s="32"/>
      <c r="E53" s="32"/>
      <c r="F53" s="32"/>
      <c r="G53" s="32"/>
      <c r="H53" s="32"/>
    </row>
  </sheetData>
  <protectedRanges>
    <protectedRange sqref="E34:G40 E41:F41" name="区域6"/>
    <protectedRange sqref="E20:G21 E27 G27" name="区域4"/>
    <protectedRange sqref="E11:G11" name="区域2"/>
    <protectedRange sqref="E7:H9 H10:H30 H32:H42 G41" name="区域1"/>
    <protectedRange sqref="E13:G18" name="区域3"/>
    <protectedRange sqref="E30:G30 E23:G26 E28:G28 F27" name="区域5"/>
  </protectedRanges>
  <mergeCells count="51">
    <mergeCell ref="A2:H2"/>
    <mergeCell ref="E4:H4"/>
    <mergeCell ref="A6:C6"/>
    <mergeCell ref="B7:C7"/>
    <mergeCell ref="B8:C8"/>
    <mergeCell ref="B9:C9"/>
    <mergeCell ref="A10:C10"/>
    <mergeCell ref="A11:C11"/>
    <mergeCell ref="A12:C12"/>
    <mergeCell ref="B13:C13"/>
    <mergeCell ref="B14:C14"/>
    <mergeCell ref="B15:C15"/>
    <mergeCell ref="B16:C16"/>
    <mergeCell ref="B17:C17"/>
    <mergeCell ref="B18:C18"/>
    <mergeCell ref="A19:C19"/>
    <mergeCell ref="B20:C20"/>
    <mergeCell ref="B21:C21"/>
    <mergeCell ref="A22:C22"/>
    <mergeCell ref="B23:C23"/>
    <mergeCell ref="B24:C24"/>
    <mergeCell ref="B25:C25"/>
    <mergeCell ref="B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1:C41"/>
    <mergeCell ref="A42:C42"/>
    <mergeCell ref="C46:H46"/>
    <mergeCell ref="C47:H47"/>
    <mergeCell ref="C48:H48"/>
    <mergeCell ref="C49:H49"/>
    <mergeCell ref="C50:H50"/>
    <mergeCell ref="C51:H51"/>
    <mergeCell ref="C52:H52"/>
    <mergeCell ref="C53:H53"/>
    <mergeCell ref="A7:A9"/>
    <mergeCell ref="A13:A18"/>
    <mergeCell ref="A20:A21"/>
    <mergeCell ref="A23:A26"/>
    <mergeCell ref="A35:A40"/>
    <mergeCell ref="B35:B36"/>
    <mergeCell ref="B37:B38"/>
    <mergeCell ref="B39:B40"/>
    <mergeCell ref="D4:D5"/>
    <mergeCell ref="A4:C5"/>
  </mergeCells>
  <dataValidations count="1">
    <dataValidation type="decimal" operator="between" allowBlank="1" showInputMessage="1" showErrorMessage="1" error="数字,且整数部分最多12位,且小数部分最多2位" sqref="F6 G6 F10 G10 F11 G11 F12 G12 F19 G19 G20 E21 G21 F22 G22 E27 G27 G28 F29 G29 H32 E41 F41 G41 E42:G42 E6:E20 E22:E23 E24:E26 E28:E29 E35:E36 E37:E38 E39:E40 F7:F9 F13:F18 F20:F21 F23:F28 F35:F36 F37:F38 F39:F40 G7:G9 G13:G18 G23:G26 G35:G36 G37:G38 G39:G40 H6:H28 H29:H30 H33:H42">
      <formula1>-999999999999</formula1>
      <formula2>999999999999</formula2>
    </dataValidation>
  </dataValidation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张振华</dc:creator>
  <cp:lastModifiedBy>王菁</cp:lastModifiedBy>
  <dcterms:created xsi:type="dcterms:W3CDTF">2024-01-04T10:45:00Z</dcterms:created>
  <dcterms:modified xsi:type="dcterms:W3CDTF">2024-03-30T15:07:47Z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  <property fmtid="{D5CDD505-2E9C-101B-9397-08002B2CF9AE}" pid="3" name="KSOReadingLayout">
    <vt:bool>true</vt:bool>
  </property>
</Properties>
</file>