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firstSheet="1" activeTab="1"/>
  </bookViews>
  <sheets>
    <sheet name="202503" sheetId="1" r:id="rId1"/>
    <sheet name="202503房产税、土地使用税" sheetId="3" r:id="rId2"/>
    <sheet name="印花税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<sst xmlns="http://schemas.openxmlformats.org/spreadsheetml/2006/main" count="89" uniqueCount="72">
  <si>
    <t>创享供应链管理服务有限公司应交增值税明细表（202503）</t>
  </si>
  <si>
    <t>增值税</t>
  </si>
  <si>
    <t>分类</t>
  </si>
  <si>
    <t>收入名称</t>
  </si>
  <si>
    <t>无票收入</t>
  </si>
  <si>
    <t>开票收入</t>
  </si>
  <si>
    <t>收入合计</t>
  </si>
  <si>
    <t>税率</t>
  </si>
  <si>
    <t>无票应税额</t>
  </si>
  <si>
    <t>开票应税额</t>
  </si>
  <si>
    <t>税额合计</t>
  </si>
  <si>
    <t>价税合计</t>
  </si>
  <si>
    <t>商管收入</t>
  </si>
  <si>
    <t>服务费6%</t>
  </si>
  <si>
    <t>销售服务、动产及不动产（商业租赁）9%</t>
  </si>
  <si>
    <t>销售服务、动产及不动产（简易计税）5%</t>
  </si>
  <si>
    <t>供热*空调热风9%</t>
  </si>
  <si>
    <t>售电13%</t>
  </si>
  <si>
    <t>水费0%</t>
  </si>
  <si>
    <t>收入小计</t>
  </si>
  <si>
    <t>小计</t>
  </si>
  <si>
    <t>合计</t>
  </si>
  <si>
    <t>增值税计算</t>
  </si>
  <si>
    <t>一般计税</t>
  </si>
  <si>
    <t>简易征收</t>
  </si>
  <si>
    <t>本期销项税：</t>
  </si>
  <si>
    <t>本期进项税：</t>
  </si>
  <si>
    <t>-</t>
  </si>
  <si>
    <t>上期留抵税额：</t>
  </si>
  <si>
    <t>应抵扣税额合计</t>
  </si>
  <si>
    <t>本期应交增值税合计：</t>
  </si>
  <si>
    <t>城建税</t>
  </si>
  <si>
    <t>教育费附加</t>
  </si>
  <si>
    <t>地方教育费附加</t>
  </si>
  <si>
    <t>本期应缴房产税（从价）</t>
  </si>
  <si>
    <t>本期应缴土地使用税</t>
  </si>
  <si>
    <t>本期应缴印花税</t>
  </si>
  <si>
    <t>房产税（从价）</t>
  </si>
  <si>
    <t>房屋</t>
  </si>
  <si>
    <t>面积（平方米）</t>
  </si>
  <si>
    <t>状态</t>
  </si>
  <si>
    <t>原值</t>
  </si>
  <si>
    <t>计税比率</t>
  </si>
  <si>
    <t>金额</t>
  </si>
  <si>
    <t>空置</t>
  </si>
  <si>
    <t>出租</t>
  </si>
  <si>
    <t>1711-1712</t>
  </si>
  <si>
    <t>序号</t>
  </si>
  <si>
    <t>占用土地面积</t>
  </si>
  <si>
    <t>土地等级</t>
  </si>
  <si>
    <t>税额标准</t>
  </si>
  <si>
    <t>有效期起</t>
  </si>
  <si>
    <t>有效期止</t>
  </si>
  <si>
    <t>应交税金</t>
  </si>
  <si>
    <t>城市土地-二级土地</t>
  </si>
  <si>
    <t>共有宗地面积:13223.36m'/房屋建筑面积:1023.41㎡</t>
  </si>
  <si>
    <t>分摊土地面积：</t>
  </si>
  <si>
    <t>144.52㎡</t>
  </si>
  <si>
    <t>物业名称</t>
  </si>
  <si>
    <t>房号</t>
  </si>
  <si>
    <t>业主姓名</t>
  </si>
  <si>
    <t>面积m²</t>
  </si>
  <si>
    <t>租赁期间</t>
  </si>
  <si>
    <t>天数</t>
  </si>
  <si>
    <t>单价</t>
  </si>
  <si>
    <t>减免天数</t>
  </si>
  <si>
    <t>应收租赁费</t>
  </si>
  <si>
    <t>印花税</t>
  </si>
  <si>
    <t>元盛祥府</t>
  </si>
  <si>
    <t>1-104</t>
  </si>
  <si>
    <t>新疆元盛美华房地产开发有限责任</t>
  </si>
  <si>
    <t>日春股份公司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</si>
</sst>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.00_ "/>
    <numFmt numFmtId="178" formatCode="0.00_);[Red]\(0.00\)"/>
  </numFmts>
  <fonts count="33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8"/>
      <color rgb="FF000000"/>
      <name val="STSong-Light"/>
      <charset val="134"/>
    </font>
    <font>
      <b/>
      <sz val="10.5"/>
      <color rgb="FF333333"/>
      <name val="PingFang SC"/>
      <charset val="134"/>
    </font>
    <font>
      <sz val="10.5"/>
      <color rgb="FF000000"/>
      <name val="PingFang SC"/>
      <charset val="134"/>
    </font>
    <font>
      <sz val="10.5"/>
      <color rgb="FF000000"/>
      <name val="宋体"/>
      <charset val="134"/>
    </font>
    <font>
      <sz val="10.5"/>
      <color indexed="8"/>
      <name val="PingFang SC"/>
      <charset val="134"/>
    </font>
    <font>
      <b/>
      <sz val="14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color indexed="8"/>
      <name val="宋体"/>
      <charset val="1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6" borderId="11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14" applyNumberFormat="0" applyAlignment="0" applyProtection="0">
      <alignment vertical="center"/>
    </xf>
    <xf numFmtId="0" fontId="23" fillId="8" borderId="15" applyNumberFormat="0" applyAlignment="0" applyProtection="0">
      <alignment vertical="center"/>
    </xf>
    <xf numFmtId="0" fontId="24" fillId="8" borderId="14" applyNumberFormat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</cellStyleXfs>
  <cellXfs count="91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>
      <alignment vertical="center"/>
    </xf>
    <xf numFmtId="14" fontId="0" fillId="0" borderId="7" xfId="0" applyNumberFormat="1" applyFont="1" applyBorder="1">
      <alignment vertical="center"/>
    </xf>
    <xf numFmtId="43" fontId="0" fillId="0" borderId="7" xfId="0" applyNumberFormat="1" applyFont="1" applyBorder="1">
      <alignment vertical="center"/>
    </xf>
    <xf numFmtId="10" fontId="0" fillId="0" borderId="7" xfId="3" applyNumberFormat="1" applyFont="1" applyBorder="1">
      <alignment vertical="center"/>
    </xf>
    <xf numFmtId="176" fontId="0" fillId="0" borderId="7" xfId="0" applyNumberFormat="1" applyFont="1" applyBorder="1">
      <alignment vertical="center"/>
    </xf>
    <xf numFmtId="0" fontId="0" fillId="0" borderId="7" xfId="0" applyFont="1" applyFill="1" applyBorder="1" applyAlignment="1">
      <alignment horizontal="center" vertical="center"/>
    </xf>
    <xf numFmtId="177" fontId="0" fillId="0" borderId="7" xfId="0" applyNumberFormat="1" applyFont="1" applyFill="1" applyBorder="1" applyAlignment="1">
      <alignment horizontal="center" vertical="center"/>
    </xf>
    <xf numFmtId="0" fontId="0" fillId="0" borderId="7" xfId="0" applyFont="1" applyFill="1" applyBorder="1" applyAlignment="1">
      <alignment vertical="center"/>
    </xf>
    <xf numFmtId="0" fontId="0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7" fontId="0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177" fontId="0" fillId="0" borderId="0" xfId="0" applyNumberFormat="1" applyFont="1" applyFill="1" applyAlignment="1">
      <alignment horizontal="center" vertical="center"/>
    </xf>
    <xf numFmtId="4" fontId="2" fillId="0" borderId="0" xfId="0" applyNumberFormat="1" applyFont="1" applyFill="1" applyAlignment="1">
      <alignment vertical="center"/>
    </xf>
    <xf numFmtId="177" fontId="0" fillId="0" borderId="0" xfId="0" applyNumberFormat="1" applyFont="1" applyFill="1" applyBorder="1" applyAlignment="1">
      <alignment vertical="center"/>
    </xf>
    <xf numFmtId="0" fontId="3" fillId="3" borderId="7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6" fillId="4" borderId="7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 wrapText="1"/>
    </xf>
    <xf numFmtId="14" fontId="6" fillId="4" borderId="7" xfId="0" applyNumberFormat="1" applyFont="1" applyFill="1" applyBorder="1" applyAlignment="1">
      <alignment horizontal="left" vertical="center" wrapText="1"/>
    </xf>
    <xf numFmtId="0" fontId="0" fillId="4" borderId="7" xfId="0" applyFill="1" applyBorder="1" applyAlignment="1">
      <alignment horizontal="center" vertical="center"/>
    </xf>
    <xf numFmtId="0" fontId="0" fillId="4" borderId="0" xfId="0" applyFill="1">
      <alignment vertical="center"/>
    </xf>
    <xf numFmtId="0" fontId="0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left" vertical="center"/>
    </xf>
    <xf numFmtId="177" fontId="9" fillId="0" borderId="7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177" fontId="1" fillId="0" borderId="7" xfId="0" applyNumberFormat="1" applyFont="1" applyFill="1" applyBorder="1" applyAlignment="1">
      <alignment horizontal="center" vertical="center"/>
    </xf>
    <xf numFmtId="177" fontId="10" fillId="0" borderId="7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177" fontId="9" fillId="0" borderId="0" xfId="0" applyNumberFormat="1" applyFont="1" applyFill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vertical="center"/>
    </xf>
    <xf numFmtId="177" fontId="8" fillId="0" borderId="7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/>
    </xf>
    <xf numFmtId="177" fontId="8" fillId="0" borderId="4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vertical="center"/>
    </xf>
    <xf numFmtId="4" fontId="8" fillId="0" borderId="4" xfId="0" applyNumberFormat="1" applyFont="1" applyFill="1" applyBorder="1" applyAlignment="1">
      <alignment horizontal="center" vertical="center"/>
    </xf>
    <xf numFmtId="177" fontId="8" fillId="0" borderId="7" xfId="0" applyNumberFormat="1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/>
    </xf>
    <xf numFmtId="177" fontId="0" fillId="0" borderId="7" xfId="0" applyNumberFormat="1" applyFont="1" applyFill="1" applyBorder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9" fontId="8" fillId="0" borderId="0" xfId="0" applyNumberFormat="1" applyFont="1" applyFill="1" applyAlignment="1">
      <alignment horizontal="center" vertical="center"/>
    </xf>
    <xf numFmtId="43" fontId="8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center" wrapText="1"/>
    </xf>
    <xf numFmtId="177" fontId="8" fillId="0" borderId="0" xfId="0" applyNumberFormat="1" applyFont="1" applyFill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vertical="center"/>
    </xf>
    <xf numFmtId="9" fontId="9" fillId="0" borderId="7" xfId="0" applyNumberFormat="1" applyFont="1" applyFill="1" applyBorder="1" applyAlignment="1">
      <alignment horizontal="center" vertical="center"/>
    </xf>
    <xf numFmtId="178" fontId="9" fillId="0" borderId="7" xfId="0" applyNumberFormat="1" applyFont="1" applyFill="1" applyBorder="1" applyAlignment="1">
      <alignment vertical="center"/>
    </xf>
    <xf numFmtId="177" fontId="12" fillId="0" borderId="7" xfId="0" applyNumberFormat="1" applyFont="1" applyFill="1" applyBorder="1" applyAlignment="1">
      <alignment vertical="center"/>
    </xf>
    <xf numFmtId="177" fontId="9" fillId="0" borderId="7" xfId="0" applyNumberFormat="1" applyFont="1" applyFill="1" applyBorder="1" applyAlignment="1">
      <alignment vertical="center"/>
    </xf>
    <xf numFmtId="177" fontId="9" fillId="5" borderId="7" xfId="0" applyNumberFormat="1" applyFont="1" applyFill="1" applyBorder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177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Alignment="1">
      <alignment vertical="center"/>
    </xf>
    <xf numFmtId="177" fontId="8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177" fontId="13" fillId="0" borderId="0" xfId="0" applyNumberFormat="1" applyFont="1" applyFill="1" applyBorder="1" applyAlignment="1">
      <alignment horizontal="center" vertical="center"/>
    </xf>
    <xf numFmtId="9" fontId="13" fillId="0" borderId="0" xfId="3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T36"/>
  <sheetViews>
    <sheetView workbookViewId="0">
      <selection activeCell="H16" sqref="H16"/>
    </sheetView>
  </sheetViews>
  <sheetFormatPr defaultColWidth="9.65" defaultRowHeight="13.5"/>
  <cols>
    <col min="1" max="1" width="2.29166666666667" style="20" customWidth="1"/>
    <col min="2" max="2" width="5.875" style="20" customWidth="1"/>
    <col min="3" max="3" width="8.96666666666667" style="20" customWidth="1"/>
    <col min="4" max="4" width="15" style="33" customWidth="1"/>
    <col min="5" max="5" width="16" style="18" customWidth="1"/>
    <col min="6" max="6" width="15.4833333333333" style="21" customWidth="1"/>
    <col min="7" max="8" width="16.9833333333333" style="21" customWidth="1"/>
    <col min="9" max="9" width="4.90833333333333" style="18" customWidth="1"/>
    <col min="10" max="10" width="13.5" style="19" customWidth="1"/>
    <col min="11" max="11" width="14.4" style="19" customWidth="1"/>
    <col min="12" max="12" width="15" style="19" customWidth="1"/>
    <col min="13" max="13" width="16.025" style="20" hidden="1" customWidth="1"/>
    <col min="14" max="14" width="11.5" style="20"/>
    <col min="15" max="15" width="14.125" style="20"/>
    <col min="16" max="16384" width="9.65" style="20"/>
  </cols>
  <sheetData>
    <row r="1" s="20" customFormat="1" ht="18" customHeight="1" spans="3:12">
      <c r="C1" s="34" t="s">
        <v>0</v>
      </c>
      <c r="D1" s="35"/>
      <c r="E1" s="34"/>
      <c r="F1" s="34"/>
      <c r="G1" s="34"/>
      <c r="H1" s="34"/>
      <c r="I1" s="34"/>
      <c r="J1" s="34"/>
      <c r="K1" s="34"/>
      <c r="L1" s="34"/>
    </row>
    <row r="2" s="20" customFormat="1" ht="8" customHeight="1" spans="4:12">
      <c r="D2" s="33"/>
      <c r="E2" s="18"/>
      <c r="F2" s="21"/>
      <c r="G2" s="21"/>
      <c r="H2" s="21"/>
      <c r="I2" s="18"/>
      <c r="J2" s="19"/>
      <c r="K2" s="19"/>
      <c r="L2" s="19"/>
    </row>
    <row r="3" s="20" customFormat="1" ht="19" customHeight="1" spans="2:13">
      <c r="B3" s="36" t="s">
        <v>1</v>
      </c>
      <c r="C3" s="37" t="s">
        <v>2</v>
      </c>
      <c r="D3" s="38" t="s">
        <v>3</v>
      </c>
      <c r="E3" s="37"/>
      <c r="F3" s="39" t="s">
        <v>4</v>
      </c>
      <c r="G3" s="39" t="s">
        <v>5</v>
      </c>
      <c r="H3" s="39" t="s">
        <v>6</v>
      </c>
      <c r="I3" s="37" t="s">
        <v>7</v>
      </c>
      <c r="J3" s="39" t="s">
        <v>8</v>
      </c>
      <c r="K3" s="39" t="s">
        <v>9</v>
      </c>
      <c r="L3" s="39" t="s">
        <v>10</v>
      </c>
      <c r="M3" s="74" t="s">
        <v>11</v>
      </c>
    </row>
    <row r="4" s="20" customFormat="1" ht="24" customHeight="1" spans="2:13">
      <c r="B4" s="40"/>
      <c r="C4" s="37" t="s">
        <v>12</v>
      </c>
      <c r="D4" s="38" t="s">
        <v>13</v>
      </c>
      <c r="E4" s="37"/>
      <c r="F4" s="41"/>
      <c r="G4" s="42">
        <v>0</v>
      </c>
      <c r="H4" s="39">
        <f t="shared" ref="H4:H9" si="0">F4+G4</f>
        <v>0</v>
      </c>
      <c r="I4" s="75">
        <v>0.06</v>
      </c>
      <c r="J4" s="76">
        <f>F4*I4</f>
        <v>0</v>
      </c>
      <c r="K4" s="77">
        <v>0</v>
      </c>
      <c r="L4" s="78">
        <f t="shared" ref="L4:L9" si="1">J4+K4</f>
        <v>0</v>
      </c>
      <c r="M4" s="79">
        <f>L4+H4</f>
        <v>0</v>
      </c>
    </row>
    <row r="5" s="20" customFormat="1" ht="24" customHeight="1" spans="2:13">
      <c r="B5" s="40"/>
      <c r="C5" s="37"/>
      <c r="D5" s="43" t="s">
        <v>14</v>
      </c>
      <c r="E5" s="44"/>
      <c r="F5" s="42"/>
      <c r="G5" s="41"/>
      <c r="H5" s="39">
        <f t="shared" si="0"/>
        <v>0</v>
      </c>
      <c r="I5" s="75">
        <v>0.09</v>
      </c>
      <c r="J5" s="77">
        <f>F5*I5</f>
        <v>0</v>
      </c>
      <c r="K5" s="77">
        <f>G5*I5</f>
        <v>0</v>
      </c>
      <c r="L5" s="78">
        <f t="shared" si="1"/>
        <v>0</v>
      </c>
      <c r="M5" s="79" t="e">
        <f>#REF!+#REF!</f>
        <v>#REF!</v>
      </c>
    </row>
    <row r="6" s="20" customFormat="1" ht="24" customHeight="1" spans="2:13">
      <c r="B6" s="40"/>
      <c r="C6" s="37"/>
      <c r="D6" s="43" t="s">
        <v>15</v>
      </c>
      <c r="E6" s="44"/>
      <c r="F6" s="42"/>
      <c r="G6" s="41"/>
      <c r="H6" s="39">
        <f t="shared" si="0"/>
        <v>0</v>
      </c>
      <c r="I6" s="75">
        <v>0.05</v>
      </c>
      <c r="J6" s="77">
        <f>H6*I6</f>
        <v>0</v>
      </c>
      <c r="K6" s="77">
        <f>G6*I6</f>
        <v>0</v>
      </c>
      <c r="L6" s="78">
        <f t="shared" si="1"/>
        <v>0</v>
      </c>
      <c r="M6" s="79"/>
    </row>
    <row r="7" s="20" customFormat="1" ht="24" customHeight="1" spans="2:13">
      <c r="B7" s="40"/>
      <c r="C7" s="37"/>
      <c r="D7" s="45" t="s">
        <v>16</v>
      </c>
      <c r="E7" s="46"/>
      <c r="F7" s="42">
        <v>0</v>
      </c>
      <c r="G7" s="41"/>
      <c r="H7" s="39">
        <f t="shared" si="0"/>
        <v>0</v>
      </c>
      <c r="I7" s="75">
        <v>0.09</v>
      </c>
      <c r="J7" s="77">
        <f>H7*I7</f>
        <v>0</v>
      </c>
      <c r="K7" s="77">
        <f>G7*I7</f>
        <v>0</v>
      </c>
      <c r="L7" s="78">
        <f t="shared" si="1"/>
        <v>0</v>
      </c>
      <c r="M7" s="79"/>
    </row>
    <row r="8" s="20" customFormat="1" ht="24" customHeight="1" spans="2:13">
      <c r="B8" s="40"/>
      <c r="C8" s="37"/>
      <c r="D8" s="45" t="s">
        <v>17</v>
      </c>
      <c r="E8" s="46"/>
      <c r="F8" s="42">
        <v>0</v>
      </c>
      <c r="G8" s="41"/>
      <c r="H8" s="39">
        <f t="shared" si="0"/>
        <v>0</v>
      </c>
      <c r="I8" s="75">
        <v>0.13</v>
      </c>
      <c r="J8" s="77">
        <f>H8*I8</f>
        <v>0</v>
      </c>
      <c r="K8" s="77">
        <f>G8*I8</f>
        <v>0</v>
      </c>
      <c r="L8" s="78">
        <f t="shared" si="1"/>
        <v>0</v>
      </c>
      <c r="M8" s="79"/>
    </row>
    <row r="9" s="20" customFormat="1" ht="24" customHeight="1" spans="2:13">
      <c r="B9" s="40"/>
      <c r="C9" s="37"/>
      <c r="D9" s="45" t="s">
        <v>18</v>
      </c>
      <c r="E9" s="46"/>
      <c r="F9" s="42"/>
      <c r="G9" s="41"/>
      <c r="H9" s="39">
        <f t="shared" si="0"/>
        <v>0</v>
      </c>
      <c r="I9" s="75">
        <v>0</v>
      </c>
      <c r="J9" s="77">
        <f>H9*I9</f>
        <v>0</v>
      </c>
      <c r="K9" s="77">
        <f>G9*I9</f>
        <v>0</v>
      </c>
      <c r="L9" s="78">
        <f t="shared" si="1"/>
        <v>0</v>
      </c>
      <c r="M9" s="79"/>
    </row>
    <row r="10" s="20" customFormat="1" ht="24" customHeight="1" spans="2:13">
      <c r="B10" s="47"/>
      <c r="C10" s="37"/>
      <c r="D10" s="38" t="s">
        <v>19</v>
      </c>
      <c r="E10" s="37"/>
      <c r="F10" s="42">
        <f>SUM(F4:F9)</f>
        <v>0</v>
      </c>
      <c r="G10" s="42">
        <f>SUM(G4:G9)</f>
        <v>0</v>
      </c>
      <c r="H10" s="42">
        <f>SUM(H4:H9)</f>
        <v>0</v>
      </c>
      <c r="I10" s="37" t="s">
        <v>20</v>
      </c>
      <c r="J10" s="77">
        <f>SUM(J4:J9)</f>
        <v>0</v>
      </c>
      <c r="K10" s="77">
        <f>SUM(K4:K9)</f>
        <v>0</v>
      </c>
      <c r="L10" s="77">
        <f>SUM(L4:L9)</f>
        <v>0</v>
      </c>
      <c r="M10" s="78"/>
    </row>
    <row r="11" s="20" customFormat="1" ht="19" customHeight="1" spans="2:13">
      <c r="B11" s="48"/>
      <c r="C11" s="49" t="s">
        <v>21</v>
      </c>
      <c r="D11" s="50"/>
      <c r="E11" s="49"/>
      <c r="F11" s="39">
        <f>F10</f>
        <v>0</v>
      </c>
      <c r="G11" s="39">
        <f>G10</f>
        <v>0</v>
      </c>
      <c r="H11" s="39">
        <f>H10</f>
        <v>0</v>
      </c>
      <c r="I11" s="37"/>
      <c r="J11" s="78">
        <f>J10</f>
        <v>0</v>
      </c>
      <c r="K11" s="78">
        <f>K10</f>
        <v>0</v>
      </c>
      <c r="L11" s="78">
        <f>L10</f>
        <v>0</v>
      </c>
      <c r="M11" s="78">
        <f>M10</f>
        <v>0</v>
      </c>
    </row>
    <row r="12" s="20" customFormat="1" ht="9" customHeight="1" spans="2:13">
      <c r="B12" s="51"/>
      <c r="C12" s="52"/>
      <c r="D12" s="53"/>
      <c r="E12" s="52"/>
      <c r="F12" s="54"/>
      <c r="G12" s="54"/>
      <c r="H12" s="54"/>
      <c r="I12" s="80"/>
      <c r="J12" s="19"/>
      <c r="K12" s="19"/>
      <c r="L12" s="19"/>
      <c r="M12" s="81"/>
    </row>
    <row r="13" s="20" customFormat="1" ht="19" customHeight="1" spans="3:20">
      <c r="C13" s="55" t="s">
        <v>22</v>
      </c>
      <c r="D13" s="56" t="s">
        <v>23</v>
      </c>
      <c r="E13" s="56"/>
      <c r="F13" s="57" t="s">
        <v>24</v>
      </c>
      <c r="G13" s="21"/>
      <c r="H13" s="21"/>
      <c r="I13" s="18"/>
      <c r="J13" s="19"/>
      <c r="K13" s="19"/>
      <c r="L13" s="19"/>
      <c r="O13" s="82"/>
      <c r="P13" s="82"/>
      <c r="Q13" s="87"/>
      <c r="R13" s="87"/>
      <c r="S13" s="87"/>
      <c r="T13" s="82"/>
    </row>
    <row r="14" s="20" customFormat="1" ht="19" customHeight="1" spans="3:20">
      <c r="C14" s="55"/>
      <c r="D14" s="57" t="s">
        <v>25</v>
      </c>
      <c r="E14" s="58">
        <f>L11</f>
        <v>0</v>
      </c>
      <c r="F14" s="59">
        <v>0</v>
      </c>
      <c r="G14" s="21"/>
      <c r="H14" s="21"/>
      <c r="I14" s="18"/>
      <c r="J14" s="19"/>
      <c r="K14" s="19"/>
      <c r="L14" s="19"/>
      <c r="O14" s="82"/>
      <c r="P14" s="82"/>
      <c r="Q14" s="87"/>
      <c r="R14" s="87"/>
      <c r="S14" s="87"/>
      <c r="T14" s="82"/>
    </row>
    <row r="15" s="20" customFormat="1" ht="19" customHeight="1" spans="3:20">
      <c r="C15" s="55"/>
      <c r="D15" s="57" t="s">
        <v>25</v>
      </c>
      <c r="E15" s="60">
        <f>L6</f>
        <v>0</v>
      </c>
      <c r="F15" s="59"/>
      <c r="G15" s="21"/>
      <c r="H15" s="21"/>
      <c r="I15" s="18"/>
      <c r="J15" s="19"/>
      <c r="K15" s="19"/>
      <c r="L15" s="19"/>
      <c r="O15" s="82"/>
      <c r="P15" s="82"/>
      <c r="Q15" s="87"/>
      <c r="R15" s="87"/>
      <c r="S15" s="87"/>
      <c r="T15" s="82"/>
    </row>
    <row r="16" s="20" customFormat="1" ht="16" customHeight="1" spans="3:20">
      <c r="C16" s="55"/>
      <c r="D16" s="61" t="s">
        <v>26</v>
      </c>
      <c r="E16" s="62">
        <v>723.76</v>
      </c>
      <c r="F16" s="63" t="s">
        <v>27</v>
      </c>
      <c r="G16" s="21"/>
      <c r="H16" s="21"/>
      <c r="I16" s="18"/>
      <c r="J16" s="19"/>
      <c r="K16" s="19"/>
      <c r="L16" s="19"/>
      <c r="O16" s="83"/>
      <c r="P16" s="83"/>
      <c r="Q16" s="88"/>
      <c r="R16" s="89"/>
      <c r="S16" s="90"/>
      <c r="T16" s="89"/>
    </row>
    <row r="17" s="20" customFormat="1" ht="16" customHeight="1" spans="3:20">
      <c r="C17" s="55"/>
      <c r="D17" s="64" t="s">
        <v>28</v>
      </c>
      <c r="E17" s="64"/>
      <c r="F17" s="63" t="s">
        <v>27</v>
      </c>
      <c r="G17" s="21"/>
      <c r="H17" s="21"/>
      <c r="I17" s="18"/>
      <c r="J17" s="19"/>
      <c r="K17" s="19"/>
      <c r="L17" s="19"/>
      <c r="O17" s="83"/>
      <c r="P17" s="83"/>
      <c r="Q17" s="88"/>
      <c r="R17" s="89"/>
      <c r="S17" s="90"/>
      <c r="T17" s="89"/>
    </row>
    <row r="18" s="20" customFormat="1" ht="16" customHeight="1" spans="3:20">
      <c r="C18" s="55"/>
      <c r="D18" s="65" t="s">
        <v>29</v>
      </c>
      <c r="E18" s="58">
        <f>E16+E17</f>
        <v>723.76</v>
      </c>
      <c r="F18" s="66" t="s">
        <v>27</v>
      </c>
      <c r="G18" s="21"/>
      <c r="H18" s="21"/>
      <c r="I18" s="18"/>
      <c r="J18" s="84"/>
      <c r="K18" s="85"/>
      <c r="L18" s="19"/>
      <c r="O18" s="83"/>
      <c r="P18" s="83"/>
      <c r="Q18" s="88"/>
      <c r="R18" s="89"/>
      <c r="S18" s="90"/>
      <c r="T18" s="89"/>
    </row>
    <row r="19" s="20" customFormat="1" ht="20" customHeight="1" spans="3:20">
      <c r="C19" s="56" t="s">
        <v>30</v>
      </c>
      <c r="D19" s="56"/>
      <c r="E19" s="56">
        <v>0</v>
      </c>
      <c r="F19" s="56"/>
      <c r="G19" s="21"/>
      <c r="H19" s="21"/>
      <c r="I19" s="18"/>
      <c r="J19" s="19"/>
      <c r="K19" s="19"/>
      <c r="L19" s="19"/>
      <c r="O19" s="84"/>
      <c r="P19" s="84"/>
      <c r="Q19" s="87"/>
      <c r="R19" s="87"/>
      <c r="S19" s="82"/>
      <c r="T19" s="87"/>
    </row>
    <row r="20" s="20" customFormat="1" ht="20" customHeight="1" spans="3:20">
      <c r="C20" s="67"/>
      <c r="D20" s="67" t="s">
        <v>31</v>
      </c>
      <c r="E20" s="68">
        <v>0.07</v>
      </c>
      <c r="F20" s="69">
        <f>$E$19*E20</f>
        <v>0</v>
      </c>
      <c r="G20" s="21"/>
      <c r="H20" s="21"/>
      <c r="I20" s="18"/>
      <c r="J20" s="19"/>
      <c r="K20" s="19"/>
      <c r="L20" s="19"/>
      <c r="O20" s="86"/>
      <c r="P20" s="86"/>
      <c r="Q20" s="72"/>
      <c r="R20" s="72"/>
      <c r="S20" s="67"/>
      <c r="T20" s="72"/>
    </row>
    <row r="21" s="20" customFormat="1" ht="20" customHeight="1" spans="3:20">
      <c r="C21" s="67"/>
      <c r="D21" s="67" t="s">
        <v>32</v>
      </c>
      <c r="E21" s="68">
        <v>0.03</v>
      </c>
      <c r="F21" s="69">
        <f>$E$19*E21</f>
        <v>0</v>
      </c>
      <c r="G21" s="21"/>
      <c r="H21" s="21"/>
      <c r="I21" s="18"/>
      <c r="J21" s="19"/>
      <c r="K21" s="19"/>
      <c r="L21" s="19"/>
      <c r="O21" s="86"/>
      <c r="P21" s="86"/>
      <c r="Q21" s="72"/>
      <c r="R21" s="72"/>
      <c r="S21" s="67"/>
      <c r="T21" s="72"/>
    </row>
    <row r="22" s="20" customFormat="1" ht="20" customHeight="1" spans="3:20">
      <c r="C22" s="67"/>
      <c r="D22" s="67" t="s">
        <v>33</v>
      </c>
      <c r="E22" s="68">
        <v>0.02</v>
      </c>
      <c r="F22" s="69">
        <f>$E$19*E22</f>
        <v>0</v>
      </c>
      <c r="G22" s="21"/>
      <c r="H22" s="21"/>
      <c r="I22" s="18"/>
      <c r="J22" s="19"/>
      <c r="K22" s="19"/>
      <c r="L22" s="19"/>
      <c r="O22" s="86"/>
      <c r="P22" s="86"/>
      <c r="Q22" s="72"/>
      <c r="R22" s="72"/>
      <c r="S22" s="67"/>
      <c r="T22" s="72"/>
    </row>
    <row r="23" s="20" customFormat="1" ht="20" customHeight="1" spans="3:20">
      <c r="C23" s="67" t="s">
        <v>34</v>
      </c>
      <c r="D23" s="67"/>
      <c r="E23" s="69">
        <f>'202503房产税、土地使用税'!G16</f>
        <v>3124.044</v>
      </c>
      <c r="F23" s="67"/>
      <c r="G23" s="21"/>
      <c r="H23" s="21"/>
      <c r="I23" s="18"/>
      <c r="J23" s="19"/>
      <c r="K23" s="19"/>
      <c r="L23" s="19"/>
      <c r="O23" s="86"/>
      <c r="P23" s="86"/>
      <c r="Q23" s="72"/>
      <c r="R23" s="72"/>
      <c r="S23" s="67"/>
      <c r="T23" s="72"/>
    </row>
    <row r="24" s="20" customFormat="1" ht="17" customHeight="1" spans="3:12">
      <c r="C24" s="67" t="s">
        <v>35</v>
      </c>
      <c r="D24" s="67"/>
      <c r="E24" s="18">
        <f>'202503房产税、土地使用税'!G22</f>
        <v>1156.16</v>
      </c>
      <c r="F24" s="21"/>
      <c r="G24" s="21"/>
      <c r="H24" s="21"/>
      <c r="I24" s="18"/>
      <c r="J24" s="19"/>
      <c r="K24" s="19"/>
      <c r="L24" s="19"/>
    </row>
    <row r="25" s="20" customFormat="1" ht="17" customHeight="1" spans="3:12">
      <c r="C25" s="67" t="s">
        <v>36</v>
      </c>
      <c r="D25" s="67"/>
      <c r="E25" s="18">
        <f>印花税!M3</f>
        <v>102.3946</v>
      </c>
      <c r="F25" s="21"/>
      <c r="G25" s="21"/>
      <c r="H25" s="21"/>
      <c r="I25" s="18"/>
      <c r="J25" s="19"/>
      <c r="K25" s="19"/>
      <c r="L25" s="19"/>
    </row>
    <row r="26" ht="15" customHeight="1" spans="3:8">
      <c r="C26" s="70"/>
      <c r="D26" s="70"/>
      <c r="E26" s="70">
        <f>E23+E24+E25</f>
        <v>4382.5986</v>
      </c>
      <c r="F26" s="70"/>
      <c r="G26" s="70"/>
      <c r="H26" s="70"/>
    </row>
    <row r="27" s="20" customFormat="1" ht="16" customHeight="1" spans="4:10">
      <c r="D27" s="33"/>
      <c r="E27" s="18"/>
      <c r="F27" s="21"/>
      <c r="G27" s="21"/>
      <c r="H27" s="21"/>
      <c r="I27" s="19"/>
      <c r="J27" s="19"/>
    </row>
    <row r="28" s="20" customFormat="1" spans="2:10">
      <c r="B28" s="71"/>
      <c r="C28" s="71"/>
      <c r="D28" s="71"/>
      <c r="E28" s="71"/>
      <c r="F28" s="21"/>
      <c r="G28" s="21"/>
      <c r="H28" s="21"/>
      <c r="I28" s="19"/>
      <c r="J28" s="19"/>
    </row>
    <row r="29" s="20" customFormat="1" spans="4:11">
      <c r="D29" s="33"/>
      <c r="E29" s="18"/>
      <c r="F29" s="21"/>
      <c r="G29" s="21"/>
      <c r="H29" s="21"/>
      <c r="I29" s="19"/>
      <c r="J29" s="19"/>
      <c r="K29" s="19"/>
    </row>
    <row r="30" s="20" customFormat="1" spans="4:12">
      <c r="D30" s="33"/>
      <c r="E30" s="18"/>
      <c r="F30" s="21"/>
      <c r="G30" s="21"/>
      <c r="H30" s="21"/>
      <c r="I30" s="18"/>
      <c r="J30" s="19"/>
      <c r="K30" s="19"/>
      <c r="L30" s="19"/>
    </row>
    <row r="31" spans="5:5">
      <c r="E31" s="21"/>
    </row>
    <row r="32" spans="5:5">
      <c r="E32" s="72"/>
    </row>
    <row r="33" s="20" customFormat="1" spans="4:12">
      <c r="D33" s="33"/>
      <c r="E33" s="18"/>
      <c r="F33" s="21"/>
      <c r="G33" s="21"/>
      <c r="H33" s="21"/>
      <c r="I33" s="18"/>
      <c r="J33" s="19"/>
      <c r="K33" s="19"/>
      <c r="L33" s="19"/>
    </row>
    <row r="34" s="20" customFormat="1" ht="16" customHeight="1" spans="4:12">
      <c r="D34" s="33"/>
      <c r="E34" s="18"/>
      <c r="F34" s="21"/>
      <c r="G34" s="21"/>
      <c r="H34" s="21"/>
      <c r="I34" s="18"/>
      <c r="J34" s="19"/>
      <c r="K34" s="19"/>
      <c r="L34" s="19"/>
    </row>
    <row r="35" s="20" customFormat="1" ht="16" customHeight="1" spans="4:12">
      <c r="D35" s="33"/>
      <c r="E35" s="18"/>
      <c r="F35" s="21"/>
      <c r="G35" s="21"/>
      <c r="H35" s="21"/>
      <c r="I35" s="18"/>
      <c r="J35" s="19"/>
      <c r="K35" s="19"/>
      <c r="L35" s="19"/>
    </row>
    <row r="36" spans="4:4">
      <c r="D36" s="73"/>
    </row>
  </sheetData>
  <mergeCells count="18">
    <mergeCell ref="C1:L1"/>
    <mergeCell ref="D3:E3"/>
    <mergeCell ref="D4:E4"/>
    <mergeCell ref="D5:E5"/>
    <mergeCell ref="D6:E6"/>
    <mergeCell ref="D7:E7"/>
    <mergeCell ref="D8:E8"/>
    <mergeCell ref="D10:E10"/>
    <mergeCell ref="C11:E11"/>
    <mergeCell ref="D13:E13"/>
    <mergeCell ref="C19:D19"/>
    <mergeCell ref="E19:F19"/>
    <mergeCell ref="C23:D23"/>
    <mergeCell ref="C24:D24"/>
    <mergeCell ref="C25:D25"/>
    <mergeCell ref="B3:B10"/>
    <mergeCell ref="C4:C10"/>
    <mergeCell ref="C13:C1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workbookViewId="0">
      <selection activeCell="J30" sqref="J30"/>
    </sheetView>
  </sheetViews>
  <sheetFormatPr defaultColWidth="9" defaultRowHeight="13.5" outlineLevelCol="7"/>
  <cols>
    <col min="1" max="1" width="10.375" customWidth="1"/>
    <col min="2" max="2" width="13.5" customWidth="1"/>
    <col min="3" max="3" width="16.5" customWidth="1"/>
    <col min="4" max="4" width="14.875" customWidth="1"/>
    <col min="6" max="6" width="12.5" customWidth="1"/>
    <col min="7" max="7" width="11.5" customWidth="1"/>
  </cols>
  <sheetData>
    <row r="1" spans="1:7">
      <c r="A1" s="12" t="s">
        <v>37</v>
      </c>
      <c r="B1" s="12"/>
      <c r="C1" s="12"/>
      <c r="D1" s="12"/>
      <c r="E1" s="12"/>
      <c r="F1" s="12"/>
      <c r="G1" s="12"/>
    </row>
    <row r="2" spans="1:7">
      <c r="A2" s="12" t="s">
        <v>38</v>
      </c>
      <c r="B2" s="12" t="s">
        <v>39</v>
      </c>
      <c r="C2" s="12" t="s">
        <v>40</v>
      </c>
      <c r="D2" s="13" t="s">
        <v>41</v>
      </c>
      <c r="E2" s="14" t="s">
        <v>42</v>
      </c>
      <c r="F2" s="12" t="s">
        <v>7</v>
      </c>
      <c r="G2" s="13" t="s">
        <v>43</v>
      </c>
    </row>
    <row r="3" spans="1:7">
      <c r="A3" s="15">
        <v>1702</v>
      </c>
      <c r="B3" s="15">
        <v>92</v>
      </c>
      <c r="C3" s="16" t="s">
        <v>44</v>
      </c>
      <c r="D3" s="13">
        <f t="shared" ref="D3:D9" si="0">8085*B3</f>
        <v>743820</v>
      </c>
      <c r="E3" s="14">
        <v>0.7</v>
      </c>
      <c r="F3" s="12">
        <v>0.012</v>
      </c>
      <c r="G3" s="13">
        <f>D3*E3*F3/2</f>
        <v>3124.044</v>
      </c>
    </row>
    <row r="4" spans="1:7">
      <c r="A4" s="12">
        <v>1703</v>
      </c>
      <c r="B4" s="12">
        <v>45</v>
      </c>
      <c r="C4" s="17" t="s">
        <v>45</v>
      </c>
      <c r="D4" s="13">
        <f t="shared" si="0"/>
        <v>363825</v>
      </c>
      <c r="E4" s="14">
        <v>0.7</v>
      </c>
      <c r="F4" s="12"/>
      <c r="G4" s="13"/>
    </row>
    <row r="5" spans="1:7">
      <c r="A5" s="12">
        <v>1705</v>
      </c>
      <c r="B5" s="12">
        <v>90</v>
      </c>
      <c r="C5" s="17" t="s">
        <v>45</v>
      </c>
      <c r="D5" s="13">
        <f t="shared" si="0"/>
        <v>727650</v>
      </c>
      <c r="E5" s="14">
        <v>0.7</v>
      </c>
      <c r="F5" s="12"/>
      <c r="G5" s="13"/>
    </row>
    <row r="6" spans="1:7">
      <c r="A6" s="12">
        <v>1706</v>
      </c>
      <c r="B6" s="12">
        <v>45</v>
      </c>
      <c r="C6" s="17" t="s">
        <v>45</v>
      </c>
      <c r="D6" s="13">
        <f t="shared" si="0"/>
        <v>363825</v>
      </c>
      <c r="E6" s="14">
        <v>0.7</v>
      </c>
      <c r="F6" s="12"/>
      <c r="G6" s="13"/>
    </row>
    <row r="7" spans="1:7">
      <c r="A7" s="12">
        <v>1707</v>
      </c>
      <c r="B7" s="12">
        <v>78</v>
      </c>
      <c r="C7" s="17" t="s">
        <v>45</v>
      </c>
      <c r="D7" s="13">
        <f t="shared" si="0"/>
        <v>630630</v>
      </c>
      <c r="E7" s="14">
        <v>0.7</v>
      </c>
      <c r="F7" s="12"/>
      <c r="G7" s="13"/>
    </row>
    <row r="8" spans="1:7">
      <c r="A8" s="12">
        <v>1708</v>
      </c>
      <c r="B8" s="12">
        <v>92</v>
      </c>
      <c r="C8" s="17" t="s">
        <v>45</v>
      </c>
      <c r="D8" s="13">
        <f t="shared" si="0"/>
        <v>743820</v>
      </c>
      <c r="E8" s="14">
        <v>0.7</v>
      </c>
      <c r="F8" s="12"/>
      <c r="G8" s="13"/>
    </row>
    <row r="9" spans="1:7">
      <c r="A9" s="12">
        <v>1709</v>
      </c>
      <c r="B9" s="12">
        <v>67</v>
      </c>
      <c r="C9" s="17" t="s">
        <v>45</v>
      </c>
      <c r="D9" s="13">
        <f t="shared" si="0"/>
        <v>541695</v>
      </c>
      <c r="E9" s="14">
        <v>0.7</v>
      </c>
      <c r="F9" s="12"/>
      <c r="G9" s="13"/>
    </row>
    <row r="10" spans="1:7">
      <c r="A10" s="12">
        <v>1710</v>
      </c>
      <c r="B10" s="12">
        <v>92</v>
      </c>
      <c r="C10" s="17" t="s">
        <v>45</v>
      </c>
      <c r="D10" s="13">
        <f t="shared" ref="D10:D14" si="1">B10*8085</f>
        <v>743820</v>
      </c>
      <c r="E10" s="14">
        <v>0.7</v>
      </c>
      <c r="F10" s="12"/>
      <c r="G10" s="13"/>
    </row>
    <row r="11" spans="1:7">
      <c r="A11" s="12" t="s">
        <v>46</v>
      </c>
      <c r="B11" s="12">
        <v>168</v>
      </c>
      <c r="C11" s="17" t="s">
        <v>45</v>
      </c>
      <c r="D11" s="13">
        <f>8085*B11</f>
        <v>1358280</v>
      </c>
      <c r="E11" s="14">
        <v>0.7</v>
      </c>
      <c r="F11" s="12"/>
      <c r="G11" s="13"/>
    </row>
    <row r="12" spans="1:7">
      <c r="A12" s="12">
        <v>1713</v>
      </c>
      <c r="B12" s="12">
        <v>75</v>
      </c>
      <c r="C12" s="17" t="s">
        <v>45</v>
      </c>
      <c r="D12" s="13">
        <f t="shared" si="1"/>
        <v>606375</v>
      </c>
      <c r="E12" s="14">
        <v>0.7</v>
      </c>
      <c r="F12" s="12"/>
      <c r="G12" s="13"/>
    </row>
    <row r="13" spans="1:7">
      <c r="A13" s="12">
        <v>1714</v>
      </c>
      <c r="B13" s="12">
        <v>92</v>
      </c>
      <c r="C13" s="17" t="s">
        <v>45</v>
      </c>
      <c r="D13" s="13">
        <f t="shared" si="1"/>
        <v>743820</v>
      </c>
      <c r="E13" s="14">
        <v>0.7</v>
      </c>
      <c r="F13" s="12"/>
      <c r="G13" s="13"/>
    </row>
    <row r="14" spans="1:7">
      <c r="A14" s="12">
        <v>1720</v>
      </c>
      <c r="B14" s="12">
        <v>92.41</v>
      </c>
      <c r="C14" s="17" t="s">
        <v>45</v>
      </c>
      <c r="D14" s="13">
        <f t="shared" si="1"/>
        <v>747134.85</v>
      </c>
      <c r="E14" s="14">
        <v>0.7</v>
      </c>
      <c r="F14" s="12"/>
      <c r="G14" s="13"/>
    </row>
    <row r="15" spans="1:7">
      <c r="A15" s="12"/>
      <c r="B15" s="12"/>
      <c r="C15" s="12"/>
      <c r="D15" s="13"/>
      <c r="E15" s="14"/>
      <c r="F15" s="12"/>
      <c r="G15" s="13"/>
    </row>
    <row r="16" spans="1:7">
      <c r="A16" s="12" t="s">
        <v>21</v>
      </c>
      <c r="B16" s="12">
        <f>SUM(B3:B15)</f>
        <v>1028.41</v>
      </c>
      <c r="C16" s="12"/>
      <c r="D16" s="12">
        <f>SUM(D3:D15)</f>
        <v>8314694.85</v>
      </c>
      <c r="E16" s="14"/>
      <c r="F16" s="12"/>
      <c r="G16" s="13">
        <f>SUM(G3:G15)</f>
        <v>3124.044</v>
      </c>
    </row>
    <row r="17" spans="1:7">
      <c r="A17" s="18"/>
      <c r="B17" s="18"/>
      <c r="C17" s="18"/>
      <c r="D17" s="19"/>
      <c r="E17" s="20"/>
      <c r="F17" s="21"/>
      <c r="G17" s="19"/>
    </row>
    <row r="18" spans="1:7">
      <c r="A18" s="22"/>
      <c r="B18" s="18"/>
      <c r="C18" s="18"/>
      <c r="D18" s="19"/>
      <c r="E18" s="20"/>
      <c r="F18" s="21"/>
      <c r="G18" s="23"/>
    </row>
    <row r="19" spans="1:7">
      <c r="A19" s="18"/>
      <c r="B19" s="18"/>
      <c r="C19" s="18"/>
      <c r="D19" s="19"/>
      <c r="E19" s="20"/>
      <c r="F19" s="21"/>
      <c r="G19" s="19"/>
    </row>
    <row r="21" spans="1:8">
      <c r="A21" s="24" t="s">
        <v>47</v>
      </c>
      <c r="B21" s="25" t="s">
        <v>48</v>
      </c>
      <c r="C21" s="25" t="s">
        <v>49</v>
      </c>
      <c r="D21" s="25" t="s">
        <v>50</v>
      </c>
      <c r="E21" s="25" t="s">
        <v>51</v>
      </c>
      <c r="F21" s="25" t="s">
        <v>52</v>
      </c>
      <c r="G21" s="26" t="s">
        <v>53</v>
      </c>
      <c r="H21" s="27"/>
    </row>
    <row r="22" ht="33" customHeight="1" spans="1:8">
      <c r="A22" s="28">
        <v>1</v>
      </c>
      <c r="B22" s="28">
        <v>144.52</v>
      </c>
      <c r="C22" s="29" t="s">
        <v>54</v>
      </c>
      <c r="D22" s="28">
        <v>16</v>
      </c>
      <c r="E22" s="30">
        <v>45474</v>
      </c>
      <c r="F22" s="30">
        <v>45657</v>
      </c>
      <c r="G22" s="31">
        <f>B22*D22/2</f>
        <v>1156.16</v>
      </c>
      <c r="H22" s="32"/>
    </row>
    <row r="24" customFormat="1" spans="4:4">
      <c r="D24" t="s">
        <v>55</v>
      </c>
    </row>
    <row r="25" customFormat="1" spans="4:5">
      <c r="D25" t="s">
        <v>56</v>
      </c>
      <c r="E25" t="s">
        <v>57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workbookViewId="0">
      <selection activeCell="D19" sqref="D19"/>
    </sheetView>
  </sheetViews>
  <sheetFormatPr defaultColWidth="9" defaultRowHeight="13.5"/>
  <cols>
    <col min="1" max="1" width="5.125" customWidth="1"/>
    <col min="4" max="4" width="31.625" customWidth="1"/>
    <col min="6" max="6" width="10.375" customWidth="1"/>
    <col min="11" max="11" width="13.75" customWidth="1"/>
    <col min="12" max="12" width="7.375" customWidth="1"/>
    <col min="13" max="13" width="9.375"/>
  </cols>
  <sheetData>
    <row r="1" spans="1:13">
      <c r="A1" s="1" t="s">
        <v>47</v>
      </c>
      <c r="B1" s="1" t="s">
        <v>58</v>
      </c>
      <c r="C1" s="1" t="s">
        <v>59</v>
      </c>
      <c r="D1" s="1" t="s">
        <v>60</v>
      </c>
      <c r="E1" s="1" t="s">
        <v>61</v>
      </c>
      <c r="F1" s="2" t="s">
        <v>62</v>
      </c>
      <c r="G1" s="3"/>
      <c r="H1" s="1" t="s">
        <v>63</v>
      </c>
      <c r="I1" s="1" t="s">
        <v>64</v>
      </c>
      <c r="J1" s="1" t="s">
        <v>65</v>
      </c>
      <c r="K1" s="1" t="s">
        <v>66</v>
      </c>
      <c r="L1" s="1" t="s">
        <v>7</v>
      </c>
      <c r="M1" s="1" t="s">
        <v>67</v>
      </c>
    </row>
    <row r="2" spans="1:13">
      <c r="A2" s="4"/>
      <c r="B2" s="4"/>
      <c r="C2" s="4"/>
      <c r="D2" s="4"/>
      <c r="E2" s="4"/>
      <c r="F2" s="5"/>
      <c r="G2" s="6"/>
      <c r="H2" s="4"/>
      <c r="I2" s="4"/>
      <c r="J2" s="4"/>
      <c r="K2" s="4"/>
      <c r="L2" s="4"/>
      <c r="M2" s="4"/>
    </row>
    <row r="3" ht="34" customHeight="1" spans="1:13">
      <c r="A3" s="7">
        <v>1</v>
      </c>
      <c r="B3" s="7" t="s">
        <v>68</v>
      </c>
      <c r="C3" s="7" t="s">
        <v>69</v>
      </c>
      <c r="D3" s="7" t="s">
        <v>70</v>
      </c>
      <c r="E3" s="7">
        <v>83.93</v>
      </c>
      <c r="F3" s="8">
        <v>45698</v>
      </c>
      <c r="G3" s="8">
        <v>45878</v>
      </c>
      <c r="H3" s="7">
        <f>G3-F3+1</f>
        <v>181</v>
      </c>
      <c r="I3" s="7">
        <v>6.74033</v>
      </c>
      <c r="J3" s="7">
        <v>0</v>
      </c>
      <c r="K3" s="9">
        <v>102394.6</v>
      </c>
      <c r="L3" s="10">
        <v>0.001</v>
      </c>
      <c r="M3" s="11">
        <f>K3*L3</f>
        <v>102.3946</v>
      </c>
    </row>
    <row r="11" spans="4:4">
      <c r="D11" t="s">
        <v>71</v>
      </c>
    </row>
  </sheetData>
  <mergeCells count="12">
    <mergeCell ref="A1:A2"/>
    <mergeCell ref="B1:B2"/>
    <mergeCell ref="C1:C2"/>
    <mergeCell ref="D1:D2"/>
    <mergeCell ref="E1:E2"/>
    <mergeCell ref="H1:H2"/>
    <mergeCell ref="I1:I2"/>
    <mergeCell ref="J1:J2"/>
    <mergeCell ref="K1:K2"/>
    <mergeCell ref="L1:L2"/>
    <mergeCell ref="M1:M2"/>
    <mergeCell ref="F1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202503</vt:lpstr>
      <vt:lpstr>202503房产税、土地使用税</vt:lpstr>
      <vt:lpstr>印花税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 Lucy蓉</cp:lastModifiedBy>
  <dcterms:created xsi:type="dcterms:W3CDTF">2023-01-10T11:08:00Z</dcterms:created>
  <dcterms:modified xsi:type="dcterms:W3CDTF">2025-04-07T03:16:57Z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  <property fmtid="{D5CDD505-2E9C-101B-9397-08002B2CF9AE}" pid="4" name="ICV">
    <vt:lpwstr>82298B5421084FB7895922D8934EB106</vt:lpwstr>
  </property>
  <property fmtid="{D5CDD505-2E9C-101B-9397-08002B2CF9AE}" pid="5" name="KSOProductBuildVer">
    <vt:lpwstr>2052-12.1.0.20305</vt:lpwstr>
  </property>
</Properties>
</file>