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00" activeTab="1"/>
  </bookViews>
  <sheets>
    <sheet name="2023年" sheetId="1" r:id="rId1"/>
    <sheet name="2024年" sheetId="2" r:id="rId2"/>
  </sheets>
  <definedNames>
    <definedName name="_xlnm.Print_Area" localSheetId="1">'2024年'!$A$104:$H$114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<sst xmlns="http://schemas.openxmlformats.org/spreadsheetml/2006/main" count="321" uniqueCount="50">
  <si>
    <t>10月电站税金计算表</t>
  </si>
  <si>
    <r>
      <rPr>
        <sz val="11"/>
        <color theme="1"/>
        <rFont val="宋体"/>
        <charset val="134"/>
      </rPr>
      <t>收入种类</t>
    </r>
  </si>
  <si>
    <r>
      <rPr>
        <sz val="11"/>
        <color theme="1"/>
        <rFont val="宋体"/>
        <charset val="134"/>
      </rPr>
      <t>收入金额（不含税）</t>
    </r>
  </si>
  <si>
    <r>
      <rPr>
        <sz val="11"/>
        <color theme="1"/>
        <rFont val="宋体"/>
        <charset val="134"/>
      </rPr>
      <t>税种</t>
    </r>
  </si>
  <si>
    <t>税率</t>
  </si>
  <si>
    <r>
      <rPr>
        <sz val="11"/>
        <color theme="1"/>
        <rFont val="宋体"/>
        <charset val="134"/>
      </rPr>
      <t>计算税金</t>
    </r>
  </si>
  <si>
    <r>
      <rPr>
        <sz val="11"/>
        <color theme="1"/>
        <rFont val="宋体"/>
        <charset val="134"/>
      </rPr>
      <t>实缴税金</t>
    </r>
  </si>
  <si>
    <r>
      <rPr>
        <sz val="11"/>
        <color theme="1"/>
        <rFont val="宋体"/>
        <charset val="134"/>
      </rPr>
      <t>备注</t>
    </r>
  </si>
  <si>
    <r>
      <rPr>
        <sz val="11"/>
        <color theme="1"/>
        <rFont val="宋体"/>
        <charset val="134"/>
      </rPr>
      <t>主营电费</t>
    </r>
  </si>
  <si>
    <t>增值税</t>
  </si>
  <si>
    <t>城建税</t>
  </si>
  <si>
    <t>教育费附加</t>
  </si>
  <si>
    <t>地方教育费附加</t>
  </si>
  <si>
    <t>印花税</t>
  </si>
  <si>
    <t>企业所得税</t>
  </si>
  <si>
    <t>个人所得税</t>
  </si>
  <si>
    <t>合计</t>
  </si>
  <si>
    <t>11月电站税金计算表</t>
  </si>
  <si>
    <t>收入金额（含税）</t>
  </si>
  <si>
    <t>12月电站税金计算表</t>
  </si>
  <si>
    <t>所得税</t>
  </si>
  <si>
    <t>收入</t>
  </si>
  <si>
    <t>成本</t>
  </si>
  <si>
    <t>税金及附加</t>
  </si>
  <si>
    <t>管理费用</t>
  </si>
  <si>
    <t>财务费用</t>
  </si>
  <si>
    <t>利润总额</t>
  </si>
  <si>
    <t>以前年度可弥补亏损</t>
  </si>
  <si>
    <t>应交企业所得税</t>
  </si>
  <si>
    <t>3月电站税金计算表</t>
  </si>
  <si>
    <t>新疆鸿昌能源投资有限公司</t>
  </si>
  <si>
    <t>收入种类</t>
  </si>
  <si>
    <t>收入金额（不含税）</t>
  </si>
  <si>
    <t>税种</t>
  </si>
  <si>
    <t>计算税金</t>
  </si>
  <si>
    <t>实缴税金</t>
  </si>
  <si>
    <t>备注</t>
  </si>
  <si>
    <t>托北电站</t>
  </si>
  <si>
    <t>多浪1.2及水电站</t>
  </si>
  <si>
    <t>收入合计</t>
  </si>
  <si>
    <t>4月电站税金计算表</t>
  </si>
  <si>
    <t>5月电站税金计算表</t>
  </si>
  <si>
    <t>6月电站税金计算表</t>
  </si>
  <si>
    <t>多浪1.2级水电站</t>
  </si>
  <si>
    <t>托北一二级</t>
  </si>
  <si>
    <t>7月电站税金计算表</t>
  </si>
  <si>
    <t>8月电站税金计算表</t>
  </si>
  <si>
    <t>9月电站税金计算表</t>
  </si>
  <si>
    <t>工会经费</t>
  </si>
  <si>
    <t>成本合同印花税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</si>
</sst>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_ "/>
  </numFmts>
  <fonts count="28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76" fontId="1" fillId="0" borderId="1" xfId="0" applyNumberFormat="1" applyFont="1" applyBorder="1" applyAlignment="1">
      <alignment vertical="center"/>
    </xf>
    <xf numFmtId="9" fontId="1" fillId="0" borderId="1" xfId="3" applyNumberFormat="1" applyFont="1" applyBorder="1" applyAlignment="1">
      <alignment vertical="center"/>
    </xf>
    <xf numFmtId="10" fontId="1" fillId="0" borderId="1" xfId="3" applyNumberFormat="1" applyFont="1" applyBorder="1" applyAlignment="1">
      <alignment vertical="center"/>
    </xf>
    <xf numFmtId="9" fontId="1" fillId="0" borderId="1" xfId="3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9" fontId="1" fillId="0" borderId="0" xfId="3" applyFont="1" applyBorder="1" applyAlignment="1">
      <alignment vertical="center"/>
    </xf>
    <xf numFmtId="43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43" fontId="1" fillId="0" borderId="1" xfId="3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176" fontId="5" fillId="0" borderId="1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9" fontId="5" fillId="0" borderId="1" xfId="3" applyNumberFormat="1" applyFont="1" applyBorder="1">
      <alignment vertical="center"/>
    </xf>
    <xf numFmtId="10" fontId="5" fillId="0" borderId="1" xfId="3" applyNumberFormat="1" applyFont="1" applyBorder="1">
      <alignment vertical="center"/>
    </xf>
    <xf numFmtId="177" fontId="5" fillId="0" borderId="1" xfId="0" applyNumberFormat="1" applyFont="1" applyBorder="1">
      <alignment vertical="center"/>
    </xf>
    <xf numFmtId="9" fontId="5" fillId="0" borderId="1" xfId="3" applyFont="1" applyBorder="1">
      <alignment vertical="center"/>
    </xf>
    <xf numFmtId="4" fontId="5" fillId="0" borderId="0" xfId="0" applyNumberFormat="1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workbookViewId="0">
      <selection activeCell="I26" sqref="I26"/>
    </sheetView>
  </sheetViews>
  <sheetFormatPr defaultColWidth="9" defaultRowHeight="13.8"/>
  <cols>
    <col min="1" max="1" width="9" style="23"/>
    <col min="2" max="2" width="17.1296296296296" style="23" customWidth="1"/>
    <col min="3" max="3" width="18.8796296296296" style="23" customWidth="1"/>
    <col min="4" max="4" width="15" style="23" customWidth="1"/>
    <col min="5" max="5" width="9" style="23"/>
    <col min="6" max="6" width="9.75" style="23"/>
    <col min="7" max="7" width="9" style="23"/>
    <col min="8" max="8" width="12.1296296296296" style="23" customWidth="1"/>
    <col min="9" max="9" width="19.1296296296296" style="23" customWidth="1"/>
    <col min="10" max="10" width="12.75" style="23" customWidth="1"/>
    <col min="11" max="12" width="10.6296296296296" style="23" customWidth="1"/>
    <col min="13" max="13" width="11.5" style="23" customWidth="1"/>
    <col min="14" max="14" width="9" style="23"/>
    <col min="15" max="15" width="12" style="23"/>
    <col min="16" max="16384" width="9" style="23"/>
  </cols>
  <sheetData>
    <row r="1" ht="14.4" spans="1:8">
      <c r="A1" s="24" t="s">
        <v>0</v>
      </c>
      <c r="B1" s="24"/>
      <c r="C1" s="25"/>
      <c r="D1" s="25"/>
      <c r="E1" s="25"/>
      <c r="F1" s="25"/>
      <c r="G1" s="25"/>
      <c r="H1" s="25"/>
    </row>
    <row r="2" s="22" customFormat="1" ht="14.4" spans="1:8">
      <c r="A2" s="26" t="s">
        <v>1</v>
      </c>
      <c r="B2" s="26"/>
      <c r="C2" s="26" t="s">
        <v>2</v>
      </c>
      <c r="D2" s="26" t="s">
        <v>3</v>
      </c>
      <c r="E2" s="27" t="s">
        <v>4</v>
      </c>
      <c r="F2" s="26" t="s">
        <v>5</v>
      </c>
      <c r="G2" s="26" t="s">
        <v>6</v>
      </c>
      <c r="H2" s="26" t="s">
        <v>7</v>
      </c>
    </row>
    <row r="3" ht="14.4" spans="1:8">
      <c r="A3" s="28" t="s">
        <v>8</v>
      </c>
      <c r="B3" s="28"/>
      <c r="C3" s="29">
        <v>2085540.58</v>
      </c>
      <c r="D3" s="30" t="s">
        <v>9</v>
      </c>
      <c r="E3" s="31">
        <v>0.03</v>
      </c>
      <c r="F3" s="29">
        <f>C3*E3</f>
        <v>62566.2174</v>
      </c>
      <c r="G3" s="29">
        <v>62566.2174</v>
      </c>
      <c r="H3" s="28"/>
    </row>
    <row r="4" ht="14.4" spans="1:8">
      <c r="A4" s="28"/>
      <c r="B4" s="28"/>
      <c r="C4" s="29"/>
      <c r="D4" s="30" t="s">
        <v>10</v>
      </c>
      <c r="E4" s="31">
        <v>0.01</v>
      </c>
      <c r="F4" s="29">
        <f>F3*E4</f>
        <v>625.662174</v>
      </c>
      <c r="G4" s="29">
        <v>625.662174</v>
      </c>
      <c r="H4" s="28"/>
    </row>
    <row r="5" ht="14.4" spans="1:8">
      <c r="A5" s="28"/>
      <c r="B5" s="28"/>
      <c r="C5" s="29"/>
      <c r="D5" s="30" t="s">
        <v>11</v>
      </c>
      <c r="E5" s="31">
        <v>0.03</v>
      </c>
      <c r="F5" s="29">
        <f>F3*E5</f>
        <v>1876.986522</v>
      </c>
      <c r="G5" s="29">
        <v>1876.986522</v>
      </c>
      <c r="H5" s="28"/>
    </row>
    <row r="6" ht="14.4" spans="1:8">
      <c r="A6" s="28"/>
      <c r="B6" s="28"/>
      <c r="C6" s="29"/>
      <c r="D6" s="30" t="s">
        <v>12</v>
      </c>
      <c r="E6" s="31">
        <v>0.02</v>
      </c>
      <c r="F6" s="29">
        <f>F3*E6</f>
        <v>1251.324348</v>
      </c>
      <c r="G6" s="29">
        <v>1251.324348</v>
      </c>
      <c r="H6" s="28"/>
    </row>
    <row r="7" ht="14.4" spans="1:8">
      <c r="A7" s="28"/>
      <c r="B7" s="28"/>
      <c r="C7" s="29"/>
      <c r="D7" s="30" t="s">
        <v>13</v>
      </c>
      <c r="E7" s="32">
        <v>0.0003</v>
      </c>
      <c r="F7" s="33">
        <f>C3*E7</f>
        <v>625.662174</v>
      </c>
      <c r="G7" s="29">
        <v>625.662174</v>
      </c>
      <c r="H7" s="28"/>
    </row>
    <row r="8" ht="14.4" spans="1:8">
      <c r="A8" s="28"/>
      <c r="B8" s="28"/>
      <c r="C8" s="29"/>
      <c r="D8" s="30" t="s">
        <v>14</v>
      </c>
      <c r="E8" s="34"/>
      <c r="F8" s="29">
        <v>0</v>
      </c>
      <c r="G8" s="29">
        <v>0</v>
      </c>
      <c r="H8" s="28"/>
    </row>
    <row r="9" ht="14.4" spans="1:8">
      <c r="A9" s="28"/>
      <c r="B9" s="28"/>
      <c r="C9" s="29"/>
      <c r="D9" s="30" t="s">
        <v>15</v>
      </c>
      <c r="E9" s="34"/>
      <c r="F9" s="29">
        <v>0</v>
      </c>
      <c r="G9" s="29">
        <v>0</v>
      </c>
      <c r="H9" s="28"/>
    </row>
    <row r="10" ht="14.4" spans="1:8">
      <c r="A10" s="28"/>
      <c r="B10" s="28"/>
      <c r="C10" s="29"/>
      <c r="D10" s="30" t="s">
        <v>16</v>
      </c>
      <c r="E10" s="34"/>
      <c r="F10" s="29">
        <f>SUM(F3:F9)</f>
        <v>66945.852618</v>
      </c>
      <c r="G10" s="29">
        <f>SUM(G3:G9)</f>
        <v>66945.852618</v>
      </c>
      <c r="H10" s="28"/>
    </row>
    <row r="12" ht="14.4" spans="1:8">
      <c r="A12" s="24" t="s">
        <v>17</v>
      </c>
      <c r="B12" s="24"/>
      <c r="C12" s="25"/>
      <c r="D12" s="25"/>
      <c r="E12" s="25"/>
      <c r="F12" s="25"/>
      <c r="G12" s="25"/>
      <c r="H12" s="25"/>
    </row>
    <row r="13" ht="14.4" spans="1:8">
      <c r="A13" s="26" t="s">
        <v>1</v>
      </c>
      <c r="B13" s="27" t="s">
        <v>18</v>
      </c>
      <c r="C13" s="26" t="s">
        <v>2</v>
      </c>
      <c r="D13" s="26" t="s">
        <v>3</v>
      </c>
      <c r="E13" s="27" t="s">
        <v>4</v>
      </c>
      <c r="F13" s="26" t="s">
        <v>5</v>
      </c>
      <c r="G13" s="26" t="s">
        <v>6</v>
      </c>
      <c r="H13" s="26" t="s">
        <v>7</v>
      </c>
    </row>
    <row r="14" ht="14.4" spans="1:8">
      <c r="A14" s="28" t="s">
        <v>8</v>
      </c>
      <c r="B14" s="29">
        <v>1898856.4</v>
      </c>
      <c r="C14" s="29">
        <v>1843549.9</v>
      </c>
      <c r="D14" s="30" t="s">
        <v>9</v>
      </c>
      <c r="E14" s="31">
        <v>0.03</v>
      </c>
      <c r="F14" s="29">
        <f>ROUND(C14*E14,2)</f>
        <v>55306.5</v>
      </c>
      <c r="G14" s="29">
        <v>55306.497</v>
      </c>
      <c r="H14" s="28"/>
    </row>
    <row r="15" ht="14.4" spans="1:8">
      <c r="A15" s="28"/>
      <c r="B15" s="28"/>
      <c r="C15" s="29"/>
      <c r="D15" s="30" t="s">
        <v>10</v>
      </c>
      <c r="E15" s="31">
        <v>0.01</v>
      </c>
      <c r="F15" s="29">
        <f>F14*E15</f>
        <v>553.065</v>
      </c>
      <c r="G15" s="29">
        <v>553.06497</v>
      </c>
      <c r="H15" s="28"/>
    </row>
    <row r="16" ht="14.4" spans="1:8">
      <c r="A16" s="28"/>
      <c r="B16" s="28"/>
      <c r="C16" s="29"/>
      <c r="D16" s="30" t="s">
        <v>11</v>
      </c>
      <c r="E16" s="31">
        <v>0.03</v>
      </c>
      <c r="F16" s="29">
        <f>F14*E16</f>
        <v>1659.195</v>
      </c>
      <c r="G16" s="29">
        <v>1659.19491</v>
      </c>
      <c r="H16" s="28"/>
    </row>
    <row r="17" ht="14.4" spans="1:8">
      <c r="A17" s="28"/>
      <c r="B17" s="28"/>
      <c r="C17" s="29"/>
      <c r="D17" s="30" t="s">
        <v>12</v>
      </c>
      <c r="E17" s="31">
        <v>0.02</v>
      </c>
      <c r="F17" s="29">
        <f>F14*E17</f>
        <v>1106.13</v>
      </c>
      <c r="G17" s="29">
        <v>1106.12994</v>
      </c>
      <c r="H17" s="28"/>
    </row>
    <row r="18" ht="14.4" spans="1:8">
      <c r="A18" s="28"/>
      <c r="B18" s="28"/>
      <c r="C18" s="29"/>
      <c r="D18" s="30" t="s">
        <v>13</v>
      </c>
      <c r="E18" s="32">
        <v>0.0003</v>
      </c>
      <c r="F18" s="33">
        <f>C14*E18</f>
        <v>553.06497</v>
      </c>
      <c r="G18" s="29">
        <v>553.06497</v>
      </c>
      <c r="H18" s="28"/>
    </row>
    <row r="19" ht="14.4" spans="1:14">
      <c r="A19" s="28"/>
      <c r="B19" s="28"/>
      <c r="C19" s="29"/>
      <c r="D19" s="30" t="s">
        <v>14</v>
      </c>
      <c r="E19" s="34"/>
      <c r="F19" s="29">
        <v>0</v>
      </c>
      <c r="G19" s="29">
        <v>0</v>
      </c>
      <c r="H19" s="28"/>
      <c r="M19" s="35"/>
      <c r="N19" s="35"/>
    </row>
    <row r="20" ht="14.4" spans="1:14">
      <c r="A20" s="28"/>
      <c r="B20" s="28"/>
      <c r="C20" s="29"/>
      <c r="D20" s="30" t="s">
        <v>15</v>
      </c>
      <c r="E20" s="34"/>
      <c r="F20" s="29">
        <v>0</v>
      </c>
      <c r="G20" s="29">
        <v>0</v>
      </c>
      <c r="H20" s="28"/>
      <c r="M20" s="35"/>
      <c r="N20" s="35"/>
    </row>
    <row r="21" ht="14.4" spans="1:8">
      <c r="A21" s="28"/>
      <c r="B21" s="28"/>
      <c r="C21" s="29"/>
      <c r="D21" s="30" t="s">
        <v>16</v>
      </c>
      <c r="E21" s="34"/>
      <c r="F21" s="29">
        <f>SUM(F14:F20)</f>
        <v>59177.95497</v>
      </c>
      <c r="G21" s="29">
        <f>SUM(G14:G20)</f>
        <v>59177.95179</v>
      </c>
      <c r="H21" s="28"/>
    </row>
    <row r="23" ht="14.4" spans="1:10">
      <c r="A23" s="24" t="s">
        <v>19</v>
      </c>
      <c r="B23" s="24"/>
      <c r="C23" s="25"/>
      <c r="D23" s="25"/>
      <c r="E23" s="25"/>
      <c r="F23" s="25"/>
      <c r="G23" s="25"/>
      <c r="H23" s="25"/>
      <c r="I23" s="36" t="s">
        <v>20</v>
      </c>
      <c r="J23" s="22"/>
    </row>
    <row r="24" ht="14.4" spans="1:10">
      <c r="A24" s="26" t="s">
        <v>1</v>
      </c>
      <c r="B24" s="27" t="s">
        <v>18</v>
      </c>
      <c r="C24" s="26" t="s">
        <v>2</v>
      </c>
      <c r="D24" s="26" t="s">
        <v>3</v>
      </c>
      <c r="E24" s="27" t="s">
        <v>4</v>
      </c>
      <c r="F24" s="26" t="s">
        <v>5</v>
      </c>
      <c r="G24" s="26" t="s">
        <v>6</v>
      </c>
      <c r="H24" s="26" t="s">
        <v>7</v>
      </c>
      <c r="I24" s="37" t="s">
        <v>21</v>
      </c>
      <c r="J24" s="29">
        <v>15735182.51</v>
      </c>
    </row>
    <row r="25" ht="14.4" spans="1:12">
      <c r="A25" s="28" t="s">
        <v>8</v>
      </c>
      <c r="B25" s="29">
        <v>1161106.8</v>
      </c>
      <c r="C25" s="29">
        <v>1127288.16</v>
      </c>
      <c r="D25" s="30" t="s">
        <v>9</v>
      </c>
      <c r="E25" s="31">
        <v>0.03</v>
      </c>
      <c r="F25" s="29">
        <f>ROUND(C25*E25,2)</f>
        <v>33818.64</v>
      </c>
      <c r="G25" s="29"/>
      <c r="H25" s="28"/>
      <c r="I25" s="37" t="s">
        <v>22</v>
      </c>
      <c r="J25" s="29">
        <v>8210945.27</v>
      </c>
      <c r="K25" s="35">
        <f>J25+J26+J27+J28</f>
        <v>15321781.04</v>
      </c>
      <c r="L25" s="35"/>
    </row>
    <row r="26" ht="14.4" spans="1:10">
      <c r="A26" s="28"/>
      <c r="B26" s="28"/>
      <c r="C26" s="29"/>
      <c r="D26" s="30" t="s">
        <v>10</v>
      </c>
      <c r="E26" s="31">
        <v>0.01</v>
      </c>
      <c r="F26" s="29">
        <f>F25*E26</f>
        <v>338.1864</v>
      </c>
      <c r="G26" s="29"/>
      <c r="H26" s="28"/>
      <c r="I26" s="37" t="s">
        <v>23</v>
      </c>
      <c r="J26" s="29">
        <v>145142.98</v>
      </c>
    </row>
    <row r="27" ht="14.4" spans="1:10">
      <c r="A27" s="28"/>
      <c r="B27" s="28"/>
      <c r="C27" s="29"/>
      <c r="D27" s="30" t="s">
        <v>11</v>
      </c>
      <c r="E27" s="31">
        <v>0.03</v>
      </c>
      <c r="F27" s="29">
        <f>F25*E27</f>
        <v>1014.5592</v>
      </c>
      <c r="G27" s="29"/>
      <c r="H27" s="28"/>
      <c r="I27" s="37" t="s">
        <v>24</v>
      </c>
      <c r="J27" s="29">
        <v>159790.36</v>
      </c>
    </row>
    <row r="28" ht="14.4" spans="1:10">
      <c r="A28" s="28"/>
      <c r="B28" s="28"/>
      <c r="C28" s="29"/>
      <c r="D28" s="30" t="s">
        <v>12</v>
      </c>
      <c r="E28" s="31">
        <v>0.02</v>
      </c>
      <c r="F28" s="29">
        <f>F25*E28</f>
        <v>676.3728</v>
      </c>
      <c r="G28" s="29"/>
      <c r="H28" s="28"/>
      <c r="I28" s="37" t="s">
        <v>25</v>
      </c>
      <c r="J28" s="29">
        <v>6805902.43</v>
      </c>
    </row>
    <row r="29" ht="14.4" spans="1:10">
      <c r="A29" s="28"/>
      <c r="B29" s="28"/>
      <c r="C29" s="29"/>
      <c r="D29" s="30" t="s">
        <v>13</v>
      </c>
      <c r="E29" s="32">
        <v>0.0003</v>
      </c>
      <c r="F29" s="29">
        <f>C25*E29</f>
        <v>338.186448</v>
      </c>
      <c r="G29" s="29"/>
      <c r="H29" s="28"/>
      <c r="I29" s="37" t="s">
        <v>26</v>
      </c>
      <c r="J29" s="29">
        <f>J24-J25-J26-J27-J28</f>
        <v>413401.47</v>
      </c>
    </row>
    <row r="30" ht="14.4" spans="1:10">
      <c r="A30" s="28"/>
      <c r="B30" s="28"/>
      <c r="C30" s="29"/>
      <c r="D30" s="30" t="s">
        <v>14</v>
      </c>
      <c r="E30" s="34"/>
      <c r="F30" s="29">
        <v>0</v>
      </c>
      <c r="G30" s="29"/>
      <c r="H30" s="28"/>
      <c r="I30" s="37" t="s">
        <v>27</v>
      </c>
      <c r="J30" s="29">
        <v>434407.58</v>
      </c>
    </row>
    <row r="31" ht="14.4" spans="1:10">
      <c r="A31" s="28"/>
      <c r="B31" s="28"/>
      <c r="C31" s="29"/>
      <c r="D31" s="30" t="s">
        <v>15</v>
      </c>
      <c r="E31" s="34"/>
      <c r="F31" s="29">
        <v>0</v>
      </c>
      <c r="G31" s="29"/>
      <c r="H31" s="28"/>
      <c r="I31" s="37" t="s">
        <v>4</v>
      </c>
      <c r="J31" s="31">
        <v>0.25</v>
      </c>
    </row>
    <row r="32" ht="14.4" spans="1:10">
      <c r="A32" s="28"/>
      <c r="B32" s="28"/>
      <c r="C32" s="29"/>
      <c r="D32" s="30" t="s">
        <v>16</v>
      </c>
      <c r="E32" s="34"/>
      <c r="F32" s="29">
        <f>SUM(F25:F31)</f>
        <v>36185.944848</v>
      </c>
      <c r="G32" s="29">
        <f>SUM(G25:G31)</f>
        <v>0</v>
      </c>
      <c r="H32" s="28"/>
      <c r="I32" s="37" t="s">
        <v>28</v>
      </c>
      <c r="J32" s="29">
        <f>(J29-J30)*J31</f>
        <v>-5251.52750000007</v>
      </c>
    </row>
  </sheetData>
  <mergeCells count="4">
    <mergeCell ref="A1:H1"/>
    <mergeCell ref="A12:H12"/>
    <mergeCell ref="A23:H23"/>
    <mergeCell ref="I23:J2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6"/>
  <sheetViews>
    <sheetView tabSelected="1" topLeftCell="A103" workbookViewId="0">
      <selection activeCell="E113" sqref="E113"/>
    </sheetView>
  </sheetViews>
  <sheetFormatPr defaultColWidth="9" defaultRowHeight="14" customHeight="1"/>
  <cols>
    <col min="1" max="1" width="15.1296296296296" style="1" customWidth="1"/>
    <col min="2" max="2" width="15.4537037037037" style="1" customWidth="1"/>
    <col min="3" max="3" width="16.2222222222222" style="1" customWidth="1"/>
    <col min="4" max="4" width="15" style="1" customWidth="1"/>
    <col min="5" max="5" width="9" style="1"/>
    <col min="6" max="6" width="11.7777777777778" style="1" customWidth="1"/>
    <col min="7" max="7" width="8.87962962962963" style="1" customWidth="1"/>
    <col min="8" max="8" width="11.7777777777778" style="1"/>
    <col min="9" max="9" width="16.1111111111111" style="1" customWidth="1"/>
    <col min="10" max="10" width="16.9074074074074" style="1" customWidth="1"/>
    <col min="11" max="16384" width="9" style="1"/>
  </cols>
  <sheetData>
    <row r="1" s="1" customFormat="1" ht="21" customHeight="1" spans="1:10">
      <c r="A1" s="3" t="s">
        <v>29</v>
      </c>
      <c r="B1" s="3"/>
      <c r="C1" s="3"/>
      <c r="D1" s="3"/>
      <c r="E1" s="3"/>
      <c r="F1" s="3"/>
      <c r="G1" s="3"/>
      <c r="H1" s="3"/>
      <c r="I1" s="14" t="s">
        <v>20</v>
      </c>
      <c r="J1" s="14"/>
    </row>
    <row r="2" s="1" customFormat="1" ht="21" customHeight="1" spans="1:10">
      <c r="A2" s="4" t="s">
        <v>30</v>
      </c>
      <c r="B2" s="4"/>
      <c r="C2" s="4"/>
      <c r="D2" s="4"/>
      <c r="E2" s="4"/>
      <c r="F2" s="4"/>
      <c r="G2" s="4"/>
      <c r="H2" s="4"/>
      <c r="I2" s="14"/>
      <c r="J2" s="14"/>
    </row>
    <row r="3" s="1" customFormat="1" customHeight="1" spans="1:10">
      <c r="A3" s="5" t="s">
        <v>31</v>
      </c>
      <c r="B3" s="5" t="s">
        <v>18</v>
      </c>
      <c r="C3" s="5" t="s">
        <v>32</v>
      </c>
      <c r="D3" s="5" t="s">
        <v>33</v>
      </c>
      <c r="E3" s="5" t="s">
        <v>4</v>
      </c>
      <c r="F3" s="5" t="s">
        <v>34</v>
      </c>
      <c r="G3" s="5" t="s">
        <v>35</v>
      </c>
      <c r="H3" s="5" t="s">
        <v>36</v>
      </c>
      <c r="I3" s="6" t="s">
        <v>21</v>
      </c>
      <c r="J3" s="7">
        <v>3760720.97</v>
      </c>
    </row>
    <row r="4" s="1" customFormat="1" customHeight="1" spans="1:10">
      <c r="A4" s="6" t="s">
        <v>37</v>
      </c>
      <c r="B4" s="7">
        <v>212505.8</v>
      </c>
      <c r="C4" s="7">
        <f>B4/1.03</f>
        <v>206316.310679612</v>
      </c>
      <c r="D4" s="7" t="s">
        <v>9</v>
      </c>
      <c r="E4" s="8">
        <v>0.03</v>
      </c>
      <c r="F4" s="7">
        <f>ROUND(C11*E4,2)</f>
        <v>35362.53</v>
      </c>
      <c r="G4" s="7"/>
      <c r="H4" s="6"/>
      <c r="I4" s="6" t="s">
        <v>22</v>
      </c>
      <c r="J4" s="7">
        <v>2472413.47</v>
      </c>
    </row>
    <row r="5" s="1" customFormat="1" customHeight="1" spans="1:10">
      <c r="A5" s="6" t="s">
        <v>38</v>
      </c>
      <c r="B5" s="7">
        <v>1001607.6</v>
      </c>
      <c r="C5" s="7">
        <f>B5/1.03</f>
        <v>972434.563106796</v>
      </c>
      <c r="D5" s="7" t="s">
        <v>10</v>
      </c>
      <c r="E5" s="8">
        <v>0.01</v>
      </c>
      <c r="F5" s="7">
        <f>F4*E5</f>
        <v>353.6253</v>
      </c>
      <c r="G5" s="7"/>
      <c r="H5" s="6"/>
      <c r="I5" s="6" t="s">
        <v>23</v>
      </c>
      <c r="J5" s="7">
        <v>7366.78</v>
      </c>
    </row>
    <row r="6" s="1" customFormat="1" customHeight="1" spans="1:10">
      <c r="A6" s="6"/>
      <c r="B6" s="6"/>
      <c r="C6" s="7"/>
      <c r="D6" s="7" t="s">
        <v>11</v>
      </c>
      <c r="E6" s="8">
        <v>0.03</v>
      </c>
      <c r="F6" s="7">
        <f>F4*E6</f>
        <v>1060.8759</v>
      </c>
      <c r="G6" s="7"/>
      <c r="H6" s="6"/>
      <c r="I6" s="6" t="s">
        <v>24</v>
      </c>
      <c r="J6" s="7">
        <v>2761202.29</v>
      </c>
    </row>
    <row r="7" s="1" customFormat="1" customHeight="1" spans="1:10">
      <c r="A7" s="6"/>
      <c r="B7" s="6"/>
      <c r="C7" s="7"/>
      <c r="D7" s="7" t="s">
        <v>12</v>
      </c>
      <c r="E7" s="8">
        <v>0.02</v>
      </c>
      <c r="F7" s="7">
        <f>F4*E7</f>
        <v>707.2506</v>
      </c>
      <c r="G7" s="7"/>
      <c r="H7" s="6"/>
      <c r="I7" s="6" t="s">
        <v>25</v>
      </c>
      <c r="J7" s="7">
        <v>1109513.6</v>
      </c>
    </row>
    <row r="8" s="1" customFormat="1" customHeight="1" spans="1:10">
      <c r="A8" s="6"/>
      <c r="B8" s="6"/>
      <c r="C8" s="7"/>
      <c r="D8" s="7" t="s">
        <v>13</v>
      </c>
      <c r="E8" s="9">
        <v>0.0003</v>
      </c>
      <c r="F8" s="7">
        <f>(C4+C5)*E8</f>
        <v>353.625262135922</v>
      </c>
      <c r="G8" s="7"/>
      <c r="H8" s="6"/>
      <c r="I8" s="6" t="s">
        <v>26</v>
      </c>
      <c r="J8" s="7">
        <f>J3-J4-J5-J6-J7</f>
        <v>-2589775.17</v>
      </c>
    </row>
    <row r="9" s="1" customFormat="1" customHeight="1" spans="1:14">
      <c r="A9" s="6"/>
      <c r="B9" s="6"/>
      <c r="C9" s="7"/>
      <c r="D9" s="7" t="s">
        <v>14</v>
      </c>
      <c r="E9" s="10"/>
      <c r="F9" s="7">
        <v>0</v>
      </c>
      <c r="G9" s="7"/>
      <c r="H9" s="6"/>
      <c r="I9" s="6" t="s">
        <v>27</v>
      </c>
      <c r="J9" s="7"/>
      <c r="M9" s="15"/>
      <c r="N9" s="15"/>
    </row>
    <row r="10" s="1" customFormat="1" customHeight="1" spans="1:14">
      <c r="A10" s="6"/>
      <c r="B10" s="6"/>
      <c r="C10" s="7"/>
      <c r="D10" s="7" t="s">
        <v>15</v>
      </c>
      <c r="E10" s="10"/>
      <c r="F10" s="7">
        <v>0</v>
      </c>
      <c r="G10" s="7"/>
      <c r="H10" s="6"/>
      <c r="I10" s="6" t="s">
        <v>4</v>
      </c>
      <c r="J10" s="8">
        <v>0.25</v>
      </c>
      <c r="M10" s="15"/>
      <c r="N10" s="15"/>
    </row>
    <row r="11" s="1" customFormat="1" customHeight="1" spans="1:10">
      <c r="A11" s="6" t="s">
        <v>39</v>
      </c>
      <c r="B11" s="7">
        <f>SUM(B4:B10)</f>
        <v>1214113.4</v>
      </c>
      <c r="C11" s="7">
        <f>SUM(C4:C10)</f>
        <v>1178750.87378641</v>
      </c>
      <c r="D11" s="7" t="s">
        <v>16</v>
      </c>
      <c r="E11" s="10"/>
      <c r="F11" s="7">
        <f>SUM(F4:F10)</f>
        <v>37837.9070621359</v>
      </c>
      <c r="G11" s="7">
        <f>SUM(G4:G10)</f>
        <v>0</v>
      </c>
      <c r="H11" s="6"/>
      <c r="I11" s="6" t="s">
        <v>28</v>
      </c>
      <c r="J11" s="7">
        <f>(J8-J9)*J10</f>
        <v>-647443.7925</v>
      </c>
    </row>
    <row r="13" ht="22" customHeight="1" spans="1:8">
      <c r="A13" s="11" t="s">
        <v>40</v>
      </c>
      <c r="B13" s="11"/>
      <c r="C13" s="11"/>
      <c r="D13" s="11"/>
      <c r="E13" s="11"/>
      <c r="F13" s="11"/>
      <c r="G13" s="11"/>
      <c r="H13" s="11"/>
    </row>
    <row r="14" customHeight="1" spans="1:8">
      <c r="A14" s="1" t="s">
        <v>30</v>
      </c>
      <c r="B14" s="12"/>
      <c r="C14" s="12"/>
      <c r="D14" s="12"/>
      <c r="E14" s="12"/>
      <c r="F14" s="12"/>
      <c r="G14" s="12"/>
      <c r="H14" s="12"/>
    </row>
    <row r="15" customHeight="1" spans="1:8">
      <c r="A15" s="5" t="s">
        <v>31</v>
      </c>
      <c r="B15" s="5" t="s">
        <v>18</v>
      </c>
      <c r="C15" s="5" t="s">
        <v>32</v>
      </c>
      <c r="D15" s="5" t="s">
        <v>33</v>
      </c>
      <c r="E15" s="5" t="s">
        <v>4</v>
      </c>
      <c r="F15" s="5" t="s">
        <v>34</v>
      </c>
      <c r="G15" s="5" t="s">
        <v>35</v>
      </c>
      <c r="H15" s="5" t="s">
        <v>36</v>
      </c>
    </row>
    <row r="16" customHeight="1" spans="1:8">
      <c r="A16" s="6" t="s">
        <v>37</v>
      </c>
      <c r="B16" s="7">
        <v>232725.2</v>
      </c>
      <c r="C16" s="7">
        <f>B16/1.03</f>
        <v>225946.796116505</v>
      </c>
      <c r="D16" s="7" t="s">
        <v>9</v>
      </c>
      <c r="E16" s="8">
        <v>0.03</v>
      </c>
      <c r="F16" s="7">
        <f>ROUND(C23*E16,2)</f>
        <v>15812.81</v>
      </c>
      <c r="G16" s="7"/>
      <c r="H16" s="6"/>
    </row>
    <row r="17" customHeight="1" spans="1:8">
      <c r="A17" s="6" t="s">
        <v>38</v>
      </c>
      <c r="B17" s="7">
        <v>310181.2</v>
      </c>
      <c r="C17" s="7">
        <f>B17/1.03</f>
        <v>301146.796116505</v>
      </c>
      <c r="D17" s="7" t="s">
        <v>10</v>
      </c>
      <c r="E17" s="8">
        <v>0.01</v>
      </c>
      <c r="F17" s="7">
        <f>F16*E17</f>
        <v>158.1281</v>
      </c>
      <c r="G17" s="7"/>
      <c r="H17" s="6"/>
    </row>
    <row r="18" customHeight="1" spans="1:8">
      <c r="A18" s="6"/>
      <c r="B18" s="6"/>
      <c r="C18" s="7"/>
      <c r="D18" s="7" t="s">
        <v>11</v>
      </c>
      <c r="E18" s="8">
        <v>0.03</v>
      </c>
      <c r="F18" s="7">
        <f>F16*E18</f>
        <v>474.3843</v>
      </c>
      <c r="G18" s="7"/>
      <c r="H18" s="6"/>
    </row>
    <row r="19" customHeight="1" spans="1:8">
      <c r="A19" s="6"/>
      <c r="B19" s="6"/>
      <c r="C19" s="7"/>
      <c r="D19" s="7" t="s">
        <v>12</v>
      </c>
      <c r="E19" s="8">
        <v>0.02</v>
      </c>
      <c r="F19" s="7">
        <f>F16*E19</f>
        <v>316.2562</v>
      </c>
      <c r="G19" s="7"/>
      <c r="H19" s="6"/>
    </row>
    <row r="20" customHeight="1" spans="1:8">
      <c r="A20" s="6"/>
      <c r="B20" s="6"/>
      <c r="C20" s="7"/>
      <c r="D20" s="7" t="s">
        <v>13</v>
      </c>
      <c r="E20" s="9">
        <v>0.0003</v>
      </c>
      <c r="F20" s="7">
        <f>(C16+C17)*E20</f>
        <v>158.128077669903</v>
      </c>
      <c r="G20" s="7"/>
      <c r="H20" s="6"/>
    </row>
    <row r="21" customHeight="1" spans="1:8">
      <c r="A21" s="6"/>
      <c r="B21" s="6"/>
      <c r="C21" s="7"/>
      <c r="D21" s="7" t="s">
        <v>14</v>
      </c>
      <c r="E21" s="10"/>
      <c r="F21" s="7">
        <v>0</v>
      </c>
      <c r="G21" s="7"/>
      <c r="H21" s="6"/>
    </row>
    <row r="22" customHeight="1" spans="1:8">
      <c r="A22" s="6"/>
      <c r="B22" s="6"/>
      <c r="C22" s="7"/>
      <c r="D22" s="7" t="s">
        <v>15</v>
      </c>
      <c r="E22" s="10"/>
      <c r="F22" s="7">
        <v>0</v>
      </c>
      <c r="G22" s="7"/>
      <c r="H22" s="6"/>
    </row>
    <row r="23" customHeight="1" spans="1:8">
      <c r="A23" s="6" t="s">
        <v>39</v>
      </c>
      <c r="B23" s="7">
        <f t="shared" ref="B23:G23" si="0">SUM(B16:B22)</f>
        <v>542906.4</v>
      </c>
      <c r="C23" s="7">
        <f t="shared" si="0"/>
        <v>527093.59223301</v>
      </c>
      <c r="D23" s="7" t="s">
        <v>16</v>
      </c>
      <c r="E23" s="10"/>
      <c r="F23" s="7">
        <f t="shared" si="0"/>
        <v>16919.7066776699</v>
      </c>
      <c r="G23" s="7">
        <f t="shared" si="0"/>
        <v>0</v>
      </c>
      <c r="H23" s="6"/>
    </row>
    <row r="27" ht="21" customHeight="1" spans="1:8">
      <c r="A27" s="13" t="s">
        <v>41</v>
      </c>
      <c r="B27" s="13"/>
      <c r="C27" s="13"/>
      <c r="D27" s="13"/>
      <c r="E27" s="13"/>
      <c r="F27" s="13"/>
      <c r="G27" s="13"/>
      <c r="H27" s="13"/>
    </row>
    <row r="28" ht="21" customHeight="1" spans="1:8">
      <c r="A28" s="4" t="s">
        <v>30</v>
      </c>
      <c r="B28" s="4"/>
      <c r="C28" s="13"/>
      <c r="D28" s="13"/>
      <c r="E28" s="13"/>
      <c r="F28" s="13"/>
      <c r="G28" s="13"/>
      <c r="H28" s="13"/>
    </row>
    <row r="29" customHeight="1" spans="1:8">
      <c r="A29" s="5" t="s">
        <v>31</v>
      </c>
      <c r="B29" s="5" t="s">
        <v>18</v>
      </c>
      <c r="C29" s="5" t="s">
        <v>32</v>
      </c>
      <c r="D29" s="5" t="s">
        <v>33</v>
      </c>
      <c r="E29" s="5" t="s">
        <v>4</v>
      </c>
      <c r="F29" s="5" t="s">
        <v>34</v>
      </c>
      <c r="G29" s="5" t="s">
        <v>35</v>
      </c>
      <c r="H29" s="5" t="s">
        <v>36</v>
      </c>
    </row>
    <row r="30" customHeight="1" spans="1:8">
      <c r="A30" s="6" t="s">
        <v>37</v>
      </c>
      <c r="B30" s="7">
        <v>240320.4</v>
      </c>
      <c r="C30" s="7">
        <f>B30/1.03</f>
        <v>233320.776699029</v>
      </c>
      <c r="D30" s="7" t="s">
        <v>9</v>
      </c>
      <c r="E30" s="8">
        <v>0.03</v>
      </c>
      <c r="F30" s="7">
        <f>ROUND(C37*E30,2)</f>
        <v>7697.23</v>
      </c>
      <c r="G30" s="7"/>
      <c r="H30" s="6"/>
    </row>
    <row r="31" customHeight="1" spans="1:8">
      <c r="A31" s="6" t="s">
        <v>38</v>
      </c>
      <c r="B31" s="7">
        <v>23951.2</v>
      </c>
      <c r="C31" s="7">
        <f>B31/1.03</f>
        <v>23253.5922330097</v>
      </c>
      <c r="D31" s="7" t="s">
        <v>10</v>
      </c>
      <c r="E31" s="8">
        <v>0.01</v>
      </c>
      <c r="F31" s="7">
        <f>F30*E31</f>
        <v>76.9723</v>
      </c>
      <c r="G31" s="7"/>
      <c r="H31" s="6"/>
    </row>
    <row r="32" customHeight="1" spans="1:8">
      <c r="A32" s="6"/>
      <c r="B32" s="6"/>
      <c r="C32" s="7"/>
      <c r="D32" s="7" t="s">
        <v>11</v>
      </c>
      <c r="E32" s="8">
        <v>0.03</v>
      </c>
      <c r="F32" s="7">
        <f>F30*E32</f>
        <v>230.9169</v>
      </c>
      <c r="G32" s="7"/>
      <c r="H32" s="6"/>
    </row>
    <row r="33" customHeight="1" spans="1:8">
      <c r="A33" s="6"/>
      <c r="B33" s="6"/>
      <c r="C33" s="7"/>
      <c r="D33" s="7" t="s">
        <v>12</v>
      </c>
      <c r="E33" s="8">
        <v>0.02</v>
      </c>
      <c r="F33" s="7">
        <f>F30*E33</f>
        <v>153.9446</v>
      </c>
      <c r="G33" s="7"/>
      <c r="H33" s="6"/>
    </row>
    <row r="34" customHeight="1" spans="1:8">
      <c r="A34" s="6"/>
      <c r="B34" s="6"/>
      <c r="C34" s="7"/>
      <c r="D34" s="7" t="s">
        <v>13</v>
      </c>
      <c r="E34" s="9">
        <v>0.0003</v>
      </c>
      <c r="F34" s="7">
        <f>(C30+C31)*E34</f>
        <v>76.9723106796116</v>
      </c>
      <c r="G34" s="7"/>
      <c r="H34" s="6"/>
    </row>
    <row r="35" customHeight="1" spans="1:8">
      <c r="A35" s="6"/>
      <c r="B35" s="6"/>
      <c r="C35" s="7"/>
      <c r="D35" s="7" t="s">
        <v>14</v>
      </c>
      <c r="E35" s="10"/>
      <c r="F35" s="7">
        <v>0</v>
      </c>
      <c r="G35" s="7"/>
      <c r="H35" s="6"/>
    </row>
    <row r="36" customHeight="1" spans="1:8">
      <c r="A36" s="6"/>
      <c r="B36" s="6"/>
      <c r="C36" s="7"/>
      <c r="D36" s="7" t="s">
        <v>15</v>
      </c>
      <c r="E36" s="10"/>
      <c r="F36" s="7">
        <v>0</v>
      </c>
      <c r="G36" s="7"/>
      <c r="H36" s="6"/>
    </row>
    <row r="37" customHeight="1" spans="1:8">
      <c r="A37" s="6" t="s">
        <v>39</v>
      </c>
      <c r="B37" s="7">
        <f t="shared" ref="B37:G37" si="1">SUM(B30:B36)</f>
        <v>264271.6</v>
      </c>
      <c r="C37" s="7">
        <f t="shared" si="1"/>
        <v>256574.368932039</v>
      </c>
      <c r="D37" s="7" t="s">
        <v>16</v>
      </c>
      <c r="E37" s="10"/>
      <c r="F37" s="7">
        <f t="shared" si="1"/>
        <v>8236.03611067961</v>
      </c>
      <c r="G37" s="7">
        <f t="shared" si="1"/>
        <v>0</v>
      </c>
      <c r="H37" s="6"/>
    </row>
    <row r="40" customHeight="1" spans="1:8">
      <c r="A40" s="13" t="s">
        <v>42</v>
      </c>
      <c r="B40" s="13"/>
      <c r="C40" s="13"/>
      <c r="D40" s="13"/>
      <c r="E40" s="13"/>
      <c r="F40" s="13"/>
      <c r="G40" s="13"/>
      <c r="H40" s="13"/>
    </row>
    <row r="41" customHeight="1" spans="1:8">
      <c r="A41" s="4" t="s">
        <v>30</v>
      </c>
      <c r="B41" s="4"/>
      <c r="C41" s="13"/>
      <c r="D41" s="13"/>
      <c r="E41" s="13"/>
      <c r="F41" s="13"/>
      <c r="G41" s="13"/>
      <c r="H41" s="13"/>
    </row>
    <row r="42" customHeight="1" spans="1:8">
      <c r="A42" s="5" t="s">
        <v>31</v>
      </c>
      <c r="B42" s="5" t="s">
        <v>18</v>
      </c>
      <c r="C42" s="5" t="s">
        <v>32</v>
      </c>
      <c r="D42" s="5" t="s">
        <v>33</v>
      </c>
      <c r="E42" s="5" t="s">
        <v>4</v>
      </c>
      <c r="F42" s="5" t="s">
        <v>34</v>
      </c>
      <c r="G42" s="5" t="s">
        <v>35</v>
      </c>
      <c r="H42" s="5" t="s">
        <v>36</v>
      </c>
    </row>
    <row r="43" customHeight="1" spans="1:8">
      <c r="A43" s="6" t="s">
        <v>43</v>
      </c>
      <c r="B43" s="7">
        <v>1504948</v>
      </c>
      <c r="C43" s="7">
        <f>B43/1.03</f>
        <v>1461114.5631068</v>
      </c>
      <c r="D43" s="7" t="s">
        <v>9</v>
      </c>
      <c r="E43" s="8">
        <v>0.03</v>
      </c>
      <c r="F43" s="7">
        <f>ROUND(C50*E43,2)</f>
        <v>52260.31</v>
      </c>
      <c r="G43" s="7"/>
      <c r="H43" s="6"/>
    </row>
    <row r="44" customHeight="1" spans="1:8">
      <c r="A44" s="6" t="s">
        <v>44</v>
      </c>
      <c r="B44" s="7">
        <v>289322.6</v>
      </c>
      <c r="C44" s="7">
        <f>B44/1.03</f>
        <v>280895.72815534</v>
      </c>
      <c r="D44" s="7" t="s">
        <v>10</v>
      </c>
      <c r="E44" s="8">
        <v>0.01</v>
      </c>
      <c r="F44" s="7">
        <f>F43*E44</f>
        <v>522.6031</v>
      </c>
      <c r="G44" s="7"/>
      <c r="H44" s="6"/>
    </row>
    <row r="45" customHeight="1" spans="1:8">
      <c r="A45" s="6"/>
      <c r="B45" s="6"/>
      <c r="C45" s="7"/>
      <c r="D45" s="7" t="s">
        <v>11</v>
      </c>
      <c r="E45" s="8">
        <v>0.03</v>
      </c>
      <c r="F45" s="7">
        <f>F43*E45</f>
        <v>1567.8093</v>
      </c>
      <c r="G45" s="7"/>
      <c r="H45" s="6"/>
    </row>
    <row r="46" customHeight="1" spans="1:8">
      <c r="A46" s="6"/>
      <c r="B46" s="6"/>
      <c r="C46" s="7"/>
      <c r="D46" s="7" t="s">
        <v>12</v>
      </c>
      <c r="E46" s="8">
        <v>0.02</v>
      </c>
      <c r="F46" s="7">
        <f>F43*E46</f>
        <v>1045.2062</v>
      </c>
      <c r="G46" s="7"/>
      <c r="H46" s="6"/>
    </row>
    <row r="47" customHeight="1" spans="1:8">
      <c r="A47" s="6"/>
      <c r="B47" s="6"/>
      <c r="C47" s="7"/>
      <c r="D47" s="7" t="s">
        <v>13</v>
      </c>
      <c r="E47" s="9">
        <v>0.0003</v>
      </c>
      <c r="F47" s="7">
        <f>(C43+C44)*E47</f>
        <v>522.603087378641</v>
      </c>
      <c r="G47" s="7"/>
      <c r="H47" s="6"/>
    </row>
    <row r="48" customHeight="1" spans="1:8">
      <c r="A48" s="6"/>
      <c r="B48" s="6"/>
      <c r="C48" s="7"/>
      <c r="D48" s="7" t="s">
        <v>14</v>
      </c>
      <c r="E48" s="10"/>
      <c r="F48" s="7">
        <v>0</v>
      </c>
      <c r="G48" s="7"/>
      <c r="H48" s="6"/>
    </row>
    <row r="49" customHeight="1" spans="1:8">
      <c r="A49" s="6"/>
      <c r="B49" s="6"/>
      <c r="C49" s="7"/>
      <c r="D49" s="7" t="s">
        <v>15</v>
      </c>
      <c r="E49" s="10"/>
      <c r="F49" s="7">
        <v>0</v>
      </c>
      <c r="G49" s="7"/>
      <c r="H49" s="6"/>
    </row>
    <row r="50" customHeight="1" spans="1:8">
      <c r="A50" s="6" t="s">
        <v>39</v>
      </c>
      <c r="B50" s="7">
        <f t="shared" ref="B50:G50" si="2">SUM(B43:B49)</f>
        <v>1794270.6</v>
      </c>
      <c r="C50" s="7">
        <f t="shared" si="2"/>
        <v>1742010.29126214</v>
      </c>
      <c r="D50" s="7" t="s">
        <v>16</v>
      </c>
      <c r="E50" s="10"/>
      <c r="F50" s="7">
        <f t="shared" si="2"/>
        <v>55918.5316873786</v>
      </c>
      <c r="G50" s="7">
        <f t="shared" si="2"/>
        <v>0</v>
      </c>
      <c r="H50" s="6"/>
    </row>
    <row r="53" customHeight="1" spans="1:8">
      <c r="A53" s="13" t="s">
        <v>45</v>
      </c>
      <c r="B53" s="13"/>
      <c r="C53" s="13"/>
      <c r="D53" s="13"/>
      <c r="E53" s="13"/>
      <c r="F53" s="13"/>
      <c r="G53" s="13"/>
      <c r="H53" s="13"/>
    </row>
    <row r="54" customHeight="1" spans="1:8">
      <c r="A54" s="4" t="s">
        <v>30</v>
      </c>
      <c r="B54" s="4"/>
      <c r="C54" s="13"/>
      <c r="D54" s="13"/>
      <c r="E54" s="13"/>
      <c r="F54" s="13"/>
      <c r="G54" s="13"/>
      <c r="H54" s="13"/>
    </row>
    <row r="55" customHeight="1" spans="1:8">
      <c r="A55" s="5" t="s">
        <v>31</v>
      </c>
      <c r="B55" s="5" t="s">
        <v>18</v>
      </c>
      <c r="C55" s="5" t="s">
        <v>32</v>
      </c>
      <c r="D55" s="5" t="s">
        <v>33</v>
      </c>
      <c r="E55" s="5" t="s">
        <v>4</v>
      </c>
      <c r="F55" s="5" t="s">
        <v>34</v>
      </c>
      <c r="G55" s="5" t="s">
        <v>35</v>
      </c>
      <c r="H55" s="5" t="s">
        <v>36</v>
      </c>
    </row>
    <row r="56" customHeight="1" spans="1:8">
      <c r="A56" s="6" t="s">
        <v>43</v>
      </c>
      <c r="B56" s="7">
        <v>1172958.09</v>
      </c>
      <c r="C56" s="7">
        <f>B56/1.03</f>
        <v>1138794.26213592</v>
      </c>
      <c r="D56" s="7" t="s">
        <v>9</v>
      </c>
      <c r="E56" s="8">
        <v>0.03</v>
      </c>
      <c r="F56" s="7">
        <f>ROUND(C63*E56,2)</f>
        <v>42246.82</v>
      </c>
      <c r="G56" s="7"/>
      <c r="H56" s="6"/>
    </row>
    <row r="57" customHeight="1" spans="1:8">
      <c r="A57" s="6" t="s">
        <v>44</v>
      </c>
      <c r="B57" s="7">
        <v>277516.21</v>
      </c>
      <c r="C57" s="7">
        <f>B57/1.03</f>
        <v>269433.213592233</v>
      </c>
      <c r="D57" s="7" t="s">
        <v>10</v>
      </c>
      <c r="E57" s="8">
        <v>0.01</v>
      </c>
      <c r="F57" s="7">
        <f>F56*E57</f>
        <v>422.4682</v>
      </c>
      <c r="G57" s="7"/>
      <c r="H57" s="6"/>
    </row>
    <row r="58" customHeight="1" spans="1:8">
      <c r="A58" s="6"/>
      <c r="B58" s="6"/>
      <c r="C58" s="7"/>
      <c r="D58" s="7" t="s">
        <v>11</v>
      </c>
      <c r="E58" s="8">
        <v>0.03</v>
      </c>
      <c r="F58" s="7">
        <f>F56*E58</f>
        <v>1267.4046</v>
      </c>
      <c r="G58" s="7"/>
      <c r="H58" s="6"/>
    </row>
    <row r="59" customHeight="1" spans="1:8">
      <c r="A59" s="6"/>
      <c r="B59" s="6"/>
      <c r="C59" s="7"/>
      <c r="D59" s="7" t="s">
        <v>12</v>
      </c>
      <c r="E59" s="8">
        <v>0.02</v>
      </c>
      <c r="F59" s="7">
        <f>F56*E59</f>
        <v>844.9364</v>
      </c>
      <c r="G59" s="7"/>
      <c r="H59" s="6"/>
    </row>
    <row r="60" customHeight="1" spans="1:8">
      <c r="A60" s="6"/>
      <c r="B60" s="6"/>
      <c r="C60" s="7"/>
      <c r="D60" s="7" t="s">
        <v>13</v>
      </c>
      <c r="E60" s="9">
        <v>0.0003</v>
      </c>
      <c r="F60" s="7">
        <f>B63*E60</f>
        <v>435.14229</v>
      </c>
      <c r="G60" s="7"/>
      <c r="H60" s="6"/>
    </row>
    <row r="61" customHeight="1" spans="1:8">
      <c r="A61" s="6"/>
      <c r="B61" s="6"/>
      <c r="C61" s="7"/>
      <c r="D61" s="7" t="s">
        <v>14</v>
      </c>
      <c r="E61" s="10"/>
      <c r="F61" s="7">
        <v>0</v>
      </c>
      <c r="G61" s="7"/>
      <c r="H61" s="6"/>
    </row>
    <row r="62" customHeight="1" spans="1:8">
      <c r="A62" s="6"/>
      <c r="B62" s="6"/>
      <c r="C62" s="7"/>
      <c r="D62" s="7" t="s">
        <v>15</v>
      </c>
      <c r="E62" s="10"/>
      <c r="F62" s="7">
        <v>0</v>
      </c>
      <c r="G62" s="7"/>
      <c r="H62" s="6"/>
    </row>
    <row r="63" customHeight="1" spans="1:8">
      <c r="A63" s="6" t="s">
        <v>39</v>
      </c>
      <c r="B63" s="7">
        <f t="shared" ref="B63:G63" si="3">SUM(B56:B62)</f>
        <v>1450474.3</v>
      </c>
      <c r="C63" s="7">
        <f t="shared" si="3"/>
        <v>1408227.47572816</v>
      </c>
      <c r="D63" s="7" t="s">
        <v>16</v>
      </c>
      <c r="E63" s="10"/>
      <c r="F63" s="7">
        <f t="shared" si="3"/>
        <v>45216.77149</v>
      </c>
      <c r="G63" s="7">
        <f t="shared" si="3"/>
        <v>0</v>
      </c>
      <c r="H63" s="6"/>
    </row>
    <row r="66" customHeight="1" spans="1:8">
      <c r="A66" s="13" t="s">
        <v>46</v>
      </c>
      <c r="B66" s="13"/>
      <c r="C66" s="13"/>
      <c r="D66" s="13"/>
      <c r="E66" s="13"/>
      <c r="F66" s="13"/>
      <c r="G66" s="13"/>
      <c r="H66" s="13"/>
    </row>
    <row r="67" customHeight="1" spans="1:8">
      <c r="A67" s="4" t="s">
        <v>30</v>
      </c>
      <c r="B67" s="4"/>
      <c r="C67" s="13"/>
      <c r="D67" s="13"/>
      <c r="E67" s="13"/>
      <c r="F67" s="13"/>
      <c r="G67" s="13"/>
      <c r="H67" s="13"/>
    </row>
    <row r="68" customHeight="1" spans="1:8">
      <c r="A68" s="5" t="s">
        <v>31</v>
      </c>
      <c r="B68" s="5" t="s">
        <v>18</v>
      </c>
      <c r="C68" s="5" t="s">
        <v>32</v>
      </c>
      <c r="D68" s="5" t="s">
        <v>33</v>
      </c>
      <c r="E68" s="5" t="s">
        <v>4</v>
      </c>
      <c r="F68" s="5" t="s">
        <v>34</v>
      </c>
      <c r="G68" s="5" t="s">
        <v>35</v>
      </c>
      <c r="H68" s="5" t="s">
        <v>36</v>
      </c>
    </row>
    <row r="69" customHeight="1" spans="1:8">
      <c r="A69" s="6" t="s">
        <v>43</v>
      </c>
      <c r="B69" s="7">
        <v>2046940.71</v>
      </c>
      <c r="C69" s="7">
        <f>B69/1.03</f>
        <v>1987321.0776699</v>
      </c>
      <c r="D69" s="7" t="s">
        <v>9</v>
      </c>
      <c r="E69" s="8">
        <v>0.03</v>
      </c>
      <c r="F69" s="7">
        <f>ROUND(C76*E69,2)</f>
        <v>64713.7</v>
      </c>
      <c r="G69" s="7"/>
      <c r="H69" s="6"/>
    </row>
    <row r="70" customHeight="1" spans="1:8">
      <c r="A70" s="6" t="s">
        <v>44</v>
      </c>
      <c r="B70" s="7">
        <v>174896.4</v>
      </c>
      <c r="C70" s="7">
        <f>B70/1.03</f>
        <v>169802.330097087</v>
      </c>
      <c r="D70" s="7" t="s">
        <v>10</v>
      </c>
      <c r="E70" s="8">
        <v>0.01</v>
      </c>
      <c r="F70" s="7">
        <f>F69*E70</f>
        <v>647.137</v>
      </c>
      <c r="G70" s="7"/>
      <c r="H70" s="6"/>
    </row>
    <row r="71" customHeight="1" spans="1:8">
      <c r="A71" s="6"/>
      <c r="B71" s="6"/>
      <c r="C71" s="7"/>
      <c r="D71" s="7" t="s">
        <v>11</v>
      </c>
      <c r="E71" s="8">
        <v>0.03</v>
      </c>
      <c r="F71" s="7">
        <f>F69*E71</f>
        <v>1941.411</v>
      </c>
      <c r="G71" s="7"/>
      <c r="H71" s="6"/>
    </row>
    <row r="72" customHeight="1" spans="1:8">
      <c r="A72" s="6"/>
      <c r="B72" s="6"/>
      <c r="C72" s="7"/>
      <c r="D72" s="7" t="s">
        <v>12</v>
      </c>
      <c r="E72" s="8">
        <v>0.02</v>
      </c>
      <c r="F72" s="7">
        <f>F69*E72</f>
        <v>1294.274</v>
      </c>
      <c r="G72" s="7"/>
      <c r="H72" s="6"/>
    </row>
    <row r="73" customHeight="1" spans="1:8">
      <c r="A73" s="6"/>
      <c r="B73" s="6"/>
      <c r="C73" s="7"/>
      <c r="D73" s="7" t="s">
        <v>13</v>
      </c>
      <c r="E73" s="9">
        <v>0.0003</v>
      </c>
      <c r="F73" s="7">
        <f>B76*E73</f>
        <v>666.551133</v>
      </c>
      <c r="G73" s="7"/>
      <c r="H73" s="6"/>
    </row>
    <row r="74" customHeight="1" spans="1:8">
      <c r="A74" s="6"/>
      <c r="B74" s="6"/>
      <c r="C74" s="7"/>
      <c r="D74" s="7" t="s">
        <v>14</v>
      </c>
      <c r="E74" s="10"/>
      <c r="F74" s="7">
        <v>0</v>
      </c>
      <c r="G74" s="7"/>
      <c r="H74" s="6"/>
    </row>
    <row r="75" customHeight="1" spans="1:8">
      <c r="A75" s="6"/>
      <c r="B75" s="6"/>
      <c r="C75" s="7"/>
      <c r="D75" s="7" t="s">
        <v>15</v>
      </c>
      <c r="E75" s="10"/>
      <c r="F75" s="7">
        <v>0</v>
      </c>
      <c r="G75" s="7"/>
      <c r="H75" s="6"/>
    </row>
    <row r="76" customHeight="1" spans="1:8">
      <c r="A76" s="6" t="s">
        <v>39</v>
      </c>
      <c r="B76" s="7">
        <f t="shared" ref="B76:G76" si="4">SUM(B69:B75)</f>
        <v>2221837.11</v>
      </c>
      <c r="C76" s="7">
        <f t="shared" si="4"/>
        <v>2157123.40776699</v>
      </c>
      <c r="D76" s="7" t="s">
        <v>16</v>
      </c>
      <c r="E76" s="10"/>
      <c r="F76" s="7">
        <f t="shared" si="4"/>
        <v>69263.073133</v>
      </c>
      <c r="G76" s="7">
        <f t="shared" si="4"/>
        <v>0</v>
      </c>
      <c r="H76" s="6"/>
    </row>
    <row r="79" customHeight="1" spans="1:8">
      <c r="A79" s="13" t="s">
        <v>47</v>
      </c>
      <c r="B79" s="13"/>
      <c r="C79" s="13"/>
      <c r="D79" s="13"/>
      <c r="E79" s="13"/>
      <c r="F79" s="13"/>
      <c r="G79" s="13"/>
      <c r="H79" s="13"/>
    </row>
    <row r="80" customHeight="1" spans="1:8">
      <c r="A80" s="4" t="s">
        <v>30</v>
      </c>
      <c r="B80" s="4"/>
      <c r="C80" s="13"/>
      <c r="D80" s="13"/>
      <c r="E80" s="13"/>
      <c r="F80" s="13"/>
      <c r="G80" s="13"/>
      <c r="H80" s="13"/>
    </row>
    <row r="81" customHeight="1" spans="1:10">
      <c r="A81" s="5" t="s">
        <v>31</v>
      </c>
      <c r="B81" s="5" t="s">
        <v>18</v>
      </c>
      <c r="C81" s="5" t="s">
        <v>32</v>
      </c>
      <c r="D81" s="5" t="s">
        <v>33</v>
      </c>
      <c r="E81" s="5" t="s">
        <v>4</v>
      </c>
      <c r="F81" s="5" t="s">
        <v>34</v>
      </c>
      <c r="G81" s="5" t="s">
        <v>35</v>
      </c>
      <c r="H81" s="5" t="s">
        <v>36</v>
      </c>
      <c r="I81" s="6" t="s">
        <v>21</v>
      </c>
      <c r="J81" s="7"/>
    </row>
    <row r="82" customHeight="1" spans="1:10">
      <c r="A82" s="6" t="s">
        <v>43</v>
      </c>
      <c r="B82" s="7">
        <v>1582030.81</v>
      </c>
      <c r="C82" s="7">
        <f>B82/1.03</f>
        <v>1535952.24271845</v>
      </c>
      <c r="D82" s="7" t="s">
        <v>9</v>
      </c>
      <c r="E82" s="8">
        <v>0.03</v>
      </c>
      <c r="F82" s="7">
        <f>ROUND(C89*E82,2)</f>
        <v>53984.7</v>
      </c>
      <c r="G82" s="7"/>
      <c r="H82" s="6"/>
      <c r="I82" s="6" t="s">
        <v>22</v>
      </c>
      <c r="J82" s="7"/>
    </row>
    <row r="83" customHeight="1" spans="1:10">
      <c r="A83" s="6" t="s">
        <v>44</v>
      </c>
      <c r="B83" s="7">
        <v>271443.8</v>
      </c>
      <c r="C83" s="7">
        <f>B83/1.03</f>
        <v>263537.669902913</v>
      </c>
      <c r="D83" s="7" t="s">
        <v>10</v>
      </c>
      <c r="E83" s="8">
        <v>0.01</v>
      </c>
      <c r="F83" s="7">
        <f>F82*E83</f>
        <v>539.847</v>
      </c>
      <c r="G83" s="7"/>
      <c r="H83" s="6"/>
      <c r="I83" s="6" t="s">
        <v>23</v>
      </c>
      <c r="J83" s="7"/>
    </row>
    <row r="84" customHeight="1" spans="1:10">
      <c r="A84" s="6"/>
      <c r="B84" s="6"/>
      <c r="C84" s="7"/>
      <c r="D84" s="7" t="s">
        <v>11</v>
      </c>
      <c r="E84" s="8">
        <v>0.03</v>
      </c>
      <c r="F84" s="7">
        <f>F82*E84</f>
        <v>1619.541</v>
      </c>
      <c r="G84" s="7"/>
      <c r="H84" s="6"/>
      <c r="I84" s="6" t="s">
        <v>24</v>
      </c>
      <c r="J84" s="7"/>
    </row>
    <row r="85" customHeight="1" spans="1:10">
      <c r="A85" s="6"/>
      <c r="B85" s="6"/>
      <c r="C85" s="7"/>
      <c r="D85" s="7" t="s">
        <v>12</v>
      </c>
      <c r="E85" s="8">
        <v>0.02</v>
      </c>
      <c r="F85" s="7">
        <f>F82*E85</f>
        <v>1079.694</v>
      </c>
      <c r="G85" s="7"/>
      <c r="H85" s="6"/>
      <c r="I85" s="6" t="s">
        <v>25</v>
      </c>
      <c r="J85" s="7"/>
    </row>
    <row r="86" customHeight="1" spans="1:10">
      <c r="A86" s="6"/>
      <c r="B86" s="6"/>
      <c r="C86" s="7"/>
      <c r="D86" s="7" t="s">
        <v>13</v>
      </c>
      <c r="E86" s="9">
        <v>0.0003</v>
      </c>
      <c r="F86" s="7">
        <f>B89*E86</f>
        <v>556.042383</v>
      </c>
      <c r="G86" s="7"/>
      <c r="H86" s="6"/>
      <c r="I86" s="6" t="s">
        <v>26</v>
      </c>
      <c r="J86" s="7">
        <f>J81-J82-J83-J84-J85</f>
        <v>0</v>
      </c>
    </row>
    <row r="87" customHeight="1" spans="1:10">
      <c r="A87" s="6"/>
      <c r="B87" s="6"/>
      <c r="C87" s="7"/>
      <c r="D87" s="7" t="s">
        <v>14</v>
      </c>
      <c r="E87" s="10"/>
      <c r="F87" s="7">
        <v>0</v>
      </c>
      <c r="G87" s="7"/>
      <c r="H87" s="6"/>
      <c r="I87" s="6" t="s">
        <v>27</v>
      </c>
      <c r="J87" s="7"/>
    </row>
    <row r="88" customHeight="1" spans="1:10">
      <c r="A88" s="6"/>
      <c r="B88" s="6"/>
      <c r="C88" s="7"/>
      <c r="D88" s="7" t="s">
        <v>15</v>
      </c>
      <c r="E88" s="10"/>
      <c r="F88" s="7">
        <v>0</v>
      </c>
      <c r="G88" s="7"/>
      <c r="H88" s="6"/>
      <c r="I88" s="6" t="s">
        <v>4</v>
      </c>
      <c r="J88" s="8">
        <v>0.25</v>
      </c>
    </row>
    <row r="89" customHeight="1" spans="1:10">
      <c r="A89" s="6" t="s">
        <v>39</v>
      </c>
      <c r="B89" s="7">
        <f t="shared" ref="B89:G89" si="5">SUM(B82:B88)</f>
        <v>1853474.61</v>
      </c>
      <c r="C89" s="7">
        <f t="shared" si="5"/>
        <v>1799489.91262136</v>
      </c>
      <c r="D89" s="7" t="s">
        <v>16</v>
      </c>
      <c r="E89" s="10"/>
      <c r="F89" s="7">
        <f t="shared" si="5"/>
        <v>57779.824383</v>
      </c>
      <c r="G89" s="7">
        <f t="shared" si="5"/>
        <v>0</v>
      </c>
      <c r="H89" s="6"/>
      <c r="I89" s="6" t="s">
        <v>28</v>
      </c>
      <c r="J89" s="7">
        <f>(J86-J87)*J88</f>
        <v>0</v>
      </c>
    </row>
    <row r="92" customHeight="1" spans="1:8">
      <c r="A92" s="13" t="s">
        <v>0</v>
      </c>
      <c r="B92" s="13"/>
      <c r="C92" s="13"/>
      <c r="D92" s="13"/>
      <c r="E92" s="13"/>
      <c r="F92" s="13"/>
      <c r="G92" s="13"/>
      <c r="H92" s="13"/>
    </row>
    <row r="93" customHeight="1" spans="1:8">
      <c r="A93" s="4" t="s">
        <v>30</v>
      </c>
      <c r="B93" s="4"/>
      <c r="C93" s="13"/>
      <c r="D93" s="13"/>
      <c r="E93" s="13"/>
      <c r="F93" s="13"/>
      <c r="G93" s="13"/>
      <c r="H93" s="13"/>
    </row>
    <row r="94" customHeight="1" spans="1:10">
      <c r="A94" s="5" t="s">
        <v>31</v>
      </c>
      <c r="B94" s="5" t="s">
        <v>18</v>
      </c>
      <c r="C94" s="5" t="s">
        <v>32</v>
      </c>
      <c r="D94" s="5" t="s">
        <v>33</v>
      </c>
      <c r="E94" s="5" t="s">
        <v>4</v>
      </c>
      <c r="F94" s="5" t="s">
        <v>34</v>
      </c>
      <c r="G94" s="5" t="s">
        <v>35</v>
      </c>
      <c r="H94" s="5" t="s">
        <v>36</v>
      </c>
      <c r="I94" s="6" t="s">
        <v>21</v>
      </c>
      <c r="J94" s="7"/>
    </row>
    <row r="95" customHeight="1" spans="1:10">
      <c r="A95" s="6" t="s">
        <v>43</v>
      </c>
      <c r="B95" s="7">
        <v>834451.16</v>
      </c>
      <c r="C95" s="7">
        <f>B95/1.03</f>
        <v>810146.757281553</v>
      </c>
      <c r="D95" s="7" t="s">
        <v>9</v>
      </c>
      <c r="E95" s="8">
        <v>0.03</v>
      </c>
      <c r="F95" s="7">
        <f>ROUND(C102*E95,2)</f>
        <v>31921.69</v>
      </c>
      <c r="G95" s="7"/>
      <c r="H95" s="6"/>
      <c r="I95" s="6" t="s">
        <v>22</v>
      </c>
      <c r="J95" s="7"/>
    </row>
    <row r="96" customHeight="1" spans="1:10">
      <c r="A96" s="6" t="s">
        <v>44</v>
      </c>
      <c r="B96" s="7">
        <v>261526.8</v>
      </c>
      <c r="C96" s="7">
        <f>B96/1.03</f>
        <v>253909.514563107</v>
      </c>
      <c r="D96" s="7" t="s">
        <v>10</v>
      </c>
      <c r="E96" s="8">
        <v>0.01</v>
      </c>
      <c r="F96" s="7">
        <f>F95*E96</f>
        <v>319.2169</v>
      </c>
      <c r="G96" s="7"/>
      <c r="H96" s="6"/>
      <c r="I96" s="6" t="s">
        <v>23</v>
      </c>
      <c r="J96" s="7"/>
    </row>
    <row r="97" customHeight="1" spans="1:10">
      <c r="A97" s="6"/>
      <c r="B97" s="6"/>
      <c r="C97" s="7"/>
      <c r="D97" s="7" t="s">
        <v>11</v>
      </c>
      <c r="E97" s="8">
        <v>0.03</v>
      </c>
      <c r="F97" s="7">
        <f>F95*E97</f>
        <v>957.6507</v>
      </c>
      <c r="G97" s="7"/>
      <c r="H97" s="6"/>
      <c r="I97" s="6" t="s">
        <v>24</v>
      </c>
      <c r="J97" s="7"/>
    </row>
    <row r="98" customHeight="1" spans="1:10">
      <c r="A98" s="6"/>
      <c r="B98" s="6"/>
      <c r="C98" s="7"/>
      <c r="D98" s="7" t="s">
        <v>12</v>
      </c>
      <c r="E98" s="8">
        <v>0.02</v>
      </c>
      <c r="F98" s="7">
        <f>F95*E98</f>
        <v>638.4338</v>
      </c>
      <c r="G98" s="7"/>
      <c r="H98" s="6"/>
      <c r="I98" s="6" t="s">
        <v>25</v>
      </c>
      <c r="J98" s="7"/>
    </row>
    <row r="99" customHeight="1" spans="1:10">
      <c r="A99" s="6"/>
      <c r="B99" s="6"/>
      <c r="C99" s="7"/>
      <c r="D99" s="7" t="s">
        <v>13</v>
      </c>
      <c r="E99" s="9">
        <v>0.0003</v>
      </c>
      <c r="F99" s="7">
        <f>B102*E99</f>
        <v>328.793388</v>
      </c>
      <c r="G99" s="7"/>
      <c r="H99" s="6"/>
      <c r="I99" s="6" t="s">
        <v>26</v>
      </c>
      <c r="J99" s="7">
        <f>J94-J95-J96-J97-J98</f>
        <v>0</v>
      </c>
    </row>
    <row r="100" customHeight="1" spans="1:10">
      <c r="A100" s="6"/>
      <c r="B100" s="6"/>
      <c r="C100" s="7"/>
      <c r="D100" s="7" t="s">
        <v>14</v>
      </c>
      <c r="E100" s="10"/>
      <c r="F100" s="7">
        <v>0</v>
      </c>
      <c r="G100" s="7"/>
      <c r="H100" s="6"/>
      <c r="I100" s="6" t="s">
        <v>27</v>
      </c>
      <c r="J100" s="7"/>
    </row>
    <row r="101" customHeight="1" spans="1:10">
      <c r="A101" s="6"/>
      <c r="B101" s="6"/>
      <c r="C101" s="7"/>
      <c r="D101" s="7" t="s">
        <v>15</v>
      </c>
      <c r="E101" s="10"/>
      <c r="F101" s="7">
        <v>0</v>
      </c>
      <c r="G101" s="7"/>
      <c r="H101" s="6"/>
      <c r="I101" s="6" t="s">
        <v>4</v>
      </c>
      <c r="J101" s="8">
        <v>0.25</v>
      </c>
    </row>
    <row r="102" customHeight="1" spans="1:10">
      <c r="A102" s="6" t="s">
        <v>39</v>
      </c>
      <c r="B102" s="7">
        <f t="shared" ref="B102:G102" si="6">SUM(B95:B101)</f>
        <v>1095977.96</v>
      </c>
      <c r="C102" s="7">
        <f t="shared" si="6"/>
        <v>1064056.27184466</v>
      </c>
      <c r="D102" s="7" t="s">
        <v>16</v>
      </c>
      <c r="E102" s="10"/>
      <c r="F102" s="7">
        <f t="shared" si="6"/>
        <v>34165.784788</v>
      </c>
      <c r="G102" s="7">
        <f t="shared" si="6"/>
        <v>0</v>
      </c>
      <c r="H102" s="6"/>
      <c r="I102" s="6" t="s">
        <v>28</v>
      </c>
      <c r="J102" s="7">
        <f>(J99-J100)*J101</f>
        <v>0</v>
      </c>
    </row>
    <row r="104" customHeight="1" spans="1:8">
      <c r="A104" s="13" t="s">
        <v>17</v>
      </c>
      <c r="B104" s="13"/>
      <c r="C104" s="13"/>
      <c r="D104" s="13"/>
      <c r="E104" s="13"/>
      <c r="F104" s="13"/>
      <c r="G104" s="13"/>
      <c r="H104" s="13"/>
    </row>
    <row r="105" customHeight="1" spans="1:8">
      <c r="A105" s="4" t="s">
        <v>30</v>
      </c>
      <c r="B105" s="4"/>
      <c r="C105" s="13"/>
      <c r="D105" s="13"/>
      <c r="E105" s="13"/>
      <c r="F105" s="13"/>
      <c r="G105" s="13"/>
      <c r="H105" s="13"/>
    </row>
    <row r="106" customHeight="1" spans="1:10">
      <c r="A106" s="5" t="s">
        <v>31</v>
      </c>
      <c r="B106" s="5" t="s">
        <v>18</v>
      </c>
      <c r="C106" s="5" t="s">
        <v>32</v>
      </c>
      <c r="D106" s="5" t="s">
        <v>33</v>
      </c>
      <c r="E106" s="5" t="s">
        <v>4</v>
      </c>
      <c r="F106" s="5" t="s">
        <v>34</v>
      </c>
      <c r="G106" s="5" t="s">
        <v>35</v>
      </c>
      <c r="H106" s="5" t="s">
        <v>36</v>
      </c>
      <c r="I106" s="6" t="s">
        <v>21</v>
      </c>
      <c r="J106" s="7"/>
    </row>
    <row r="107" customHeight="1" spans="1:10">
      <c r="A107" s="6" t="s">
        <v>43</v>
      </c>
      <c r="B107" s="7">
        <v>2002462.5</v>
      </c>
      <c r="C107" s="7">
        <f>B107/1.03</f>
        <v>1944138.34951456</v>
      </c>
      <c r="D107" s="7" t="s">
        <v>9</v>
      </c>
      <c r="E107" s="8">
        <v>0.03</v>
      </c>
      <c r="F107" s="7">
        <f>ROUND(C114*E107,2)</f>
        <v>66861.08</v>
      </c>
      <c r="G107" s="7"/>
      <c r="H107" s="6"/>
      <c r="I107" s="6" t="s">
        <v>22</v>
      </c>
      <c r="J107" s="7"/>
    </row>
    <row r="108" customHeight="1" spans="1:10">
      <c r="A108" s="6" t="s">
        <v>44</v>
      </c>
      <c r="B108" s="7">
        <v>293101.4</v>
      </c>
      <c r="C108" s="7">
        <f>B108/1.03</f>
        <v>284564.466019418</v>
      </c>
      <c r="D108" s="7" t="s">
        <v>10</v>
      </c>
      <c r="E108" s="8">
        <v>0.01</v>
      </c>
      <c r="F108" s="7">
        <f>F107*E108</f>
        <v>668.6108</v>
      </c>
      <c r="G108" s="7"/>
      <c r="H108" s="6"/>
      <c r="I108" s="6" t="s">
        <v>23</v>
      </c>
      <c r="J108" s="7"/>
    </row>
    <row r="109" customHeight="1" spans="1:10">
      <c r="A109" s="6"/>
      <c r="B109" s="6"/>
      <c r="C109" s="7"/>
      <c r="D109" s="7" t="s">
        <v>11</v>
      </c>
      <c r="E109" s="8">
        <v>0.03</v>
      </c>
      <c r="F109" s="7">
        <f>F107*E109</f>
        <v>2005.8324</v>
      </c>
      <c r="G109" s="7"/>
      <c r="H109" s="6"/>
      <c r="I109" s="6" t="s">
        <v>24</v>
      </c>
      <c r="J109" s="7"/>
    </row>
    <row r="110" customHeight="1" spans="1:10">
      <c r="A110" s="6"/>
      <c r="B110" s="6"/>
      <c r="C110" s="7"/>
      <c r="D110" s="7" t="s">
        <v>12</v>
      </c>
      <c r="E110" s="8">
        <v>0.02</v>
      </c>
      <c r="F110" s="7">
        <f>F107*E110</f>
        <v>1337.2216</v>
      </c>
      <c r="G110" s="7"/>
      <c r="H110" s="6"/>
      <c r="I110" s="6" t="s">
        <v>25</v>
      </c>
      <c r="J110" s="7"/>
    </row>
    <row r="111" customHeight="1" spans="1:10">
      <c r="A111" s="6"/>
      <c r="B111" s="6"/>
      <c r="C111" s="7"/>
      <c r="D111" s="7" t="s">
        <v>13</v>
      </c>
      <c r="E111" s="9">
        <v>0.0003</v>
      </c>
      <c r="F111" s="7">
        <f>B114*E111</f>
        <v>688.66917</v>
      </c>
      <c r="G111" s="7"/>
      <c r="H111" s="6"/>
      <c r="I111" s="6" t="s">
        <v>26</v>
      </c>
      <c r="J111" s="7">
        <f>J106-J107-J108-J109-J110</f>
        <v>0</v>
      </c>
    </row>
    <row r="112" customHeight="1" spans="1:10">
      <c r="A112" s="6"/>
      <c r="B112" s="6"/>
      <c r="C112" s="7"/>
      <c r="D112" s="7" t="s">
        <v>14</v>
      </c>
      <c r="E112" s="10"/>
      <c r="F112" s="7">
        <v>0</v>
      </c>
      <c r="G112" s="7"/>
      <c r="H112" s="6"/>
      <c r="I112" s="6" t="s">
        <v>27</v>
      </c>
      <c r="J112" s="7"/>
    </row>
    <row r="113" customHeight="1" spans="1:10">
      <c r="A113" s="6"/>
      <c r="B113" s="6"/>
      <c r="C113" s="7"/>
      <c r="D113" s="7" t="s">
        <v>15</v>
      </c>
      <c r="E113" s="10"/>
      <c r="F113" s="7">
        <v>0</v>
      </c>
      <c r="G113" s="7"/>
      <c r="H113" s="6"/>
      <c r="I113" s="6" t="s">
        <v>4</v>
      </c>
      <c r="J113" s="8">
        <v>0.25</v>
      </c>
    </row>
    <row r="114" customHeight="1" spans="1:10">
      <c r="A114" s="6" t="s">
        <v>39</v>
      </c>
      <c r="B114" s="7">
        <f t="shared" ref="B114:G114" si="7">SUM(B107:B113)</f>
        <v>2295563.9</v>
      </c>
      <c r="C114" s="7">
        <f t="shared" si="7"/>
        <v>2228702.81553398</v>
      </c>
      <c r="D114" s="7" t="s">
        <v>16</v>
      </c>
      <c r="E114" s="10"/>
      <c r="F114" s="7">
        <f t="shared" si="7"/>
        <v>71561.41397</v>
      </c>
      <c r="G114" s="7">
        <f t="shared" si="7"/>
        <v>0</v>
      </c>
      <c r="H114" s="6"/>
      <c r="I114" s="6" t="s">
        <v>28</v>
      </c>
      <c r="J114" s="7">
        <f>(J111-J112)*J113</f>
        <v>0</v>
      </c>
    </row>
    <row r="117" customHeight="1" spans="1:8">
      <c r="A117" s="13" t="s">
        <v>19</v>
      </c>
      <c r="B117" s="13"/>
      <c r="C117" s="13"/>
      <c r="D117" s="13"/>
      <c r="E117" s="13"/>
      <c r="F117" s="13"/>
      <c r="G117" s="13"/>
      <c r="H117" s="13"/>
    </row>
    <row r="118" customHeight="1" spans="1:8">
      <c r="A118" s="4" t="s">
        <v>30</v>
      </c>
      <c r="B118" s="4"/>
      <c r="C118" s="13"/>
      <c r="D118" s="13"/>
      <c r="E118" s="13"/>
      <c r="F118" s="13"/>
      <c r="G118" s="13"/>
      <c r="H118" s="13"/>
    </row>
    <row r="119" customHeight="1" spans="1:10">
      <c r="A119" s="5" t="s">
        <v>31</v>
      </c>
      <c r="B119" s="5" t="s">
        <v>18</v>
      </c>
      <c r="C119" s="5" t="s">
        <v>32</v>
      </c>
      <c r="D119" s="5" t="s">
        <v>33</v>
      </c>
      <c r="E119" s="5" t="s">
        <v>4</v>
      </c>
      <c r="F119" s="5" t="s">
        <v>34</v>
      </c>
      <c r="G119" s="5" t="s">
        <v>35</v>
      </c>
      <c r="H119" s="5" t="s">
        <v>36</v>
      </c>
      <c r="I119" s="6" t="s">
        <v>21</v>
      </c>
      <c r="J119" s="7"/>
    </row>
    <row r="120" customHeight="1" spans="1:10">
      <c r="A120" s="6" t="s">
        <v>43</v>
      </c>
      <c r="B120" s="7">
        <v>1295564.4</v>
      </c>
      <c r="C120" s="7">
        <f>B120/1.03</f>
        <v>1257829.51456311</v>
      </c>
      <c r="D120" s="7" t="s">
        <v>9</v>
      </c>
      <c r="E120" s="8">
        <v>0.03</v>
      </c>
      <c r="F120" s="7">
        <f>ROUND(C127*E120,2)</f>
        <v>45985.44</v>
      </c>
      <c r="G120" s="7"/>
      <c r="H120" s="6"/>
      <c r="I120" s="6" t="s">
        <v>22</v>
      </c>
      <c r="J120" s="7"/>
    </row>
    <row r="121" customHeight="1" spans="1:10">
      <c r="A121" s="6" t="s">
        <v>44</v>
      </c>
      <c r="B121" s="7">
        <v>283269</v>
      </c>
      <c r="C121" s="7">
        <f>B121/1.03</f>
        <v>275018.446601942</v>
      </c>
      <c r="D121" s="7" t="s">
        <v>10</v>
      </c>
      <c r="E121" s="8">
        <v>0.01</v>
      </c>
      <c r="F121" s="7">
        <f>F120*E121</f>
        <v>459.8544</v>
      </c>
      <c r="G121" s="7"/>
      <c r="H121" s="6"/>
      <c r="I121" s="6" t="s">
        <v>23</v>
      </c>
      <c r="J121" s="7"/>
    </row>
    <row r="122" customHeight="1" spans="1:10">
      <c r="A122" s="6"/>
      <c r="B122" s="6"/>
      <c r="C122" s="7"/>
      <c r="D122" s="7" t="s">
        <v>11</v>
      </c>
      <c r="E122" s="8">
        <v>0.03</v>
      </c>
      <c r="F122" s="7">
        <f>F120*E122</f>
        <v>1379.5632</v>
      </c>
      <c r="G122" s="7"/>
      <c r="H122" s="6"/>
      <c r="I122" s="6" t="s">
        <v>24</v>
      </c>
      <c r="J122" s="7"/>
    </row>
    <row r="123" customHeight="1" spans="1:10">
      <c r="A123" s="6"/>
      <c r="B123" s="6"/>
      <c r="C123" s="7"/>
      <c r="D123" s="7" t="s">
        <v>12</v>
      </c>
      <c r="E123" s="8">
        <v>0.02</v>
      </c>
      <c r="F123" s="7">
        <f>F120*E123</f>
        <v>919.7088</v>
      </c>
      <c r="G123" s="7"/>
      <c r="H123" s="6"/>
      <c r="I123" s="6" t="s">
        <v>25</v>
      </c>
      <c r="J123" s="7"/>
    </row>
    <row r="124" customHeight="1" spans="1:10">
      <c r="A124" s="6"/>
      <c r="B124" s="6"/>
      <c r="C124" s="7"/>
      <c r="D124" s="7" t="s">
        <v>13</v>
      </c>
      <c r="E124" s="9">
        <v>0.0003</v>
      </c>
      <c r="F124" s="7">
        <f>B127*E124</f>
        <v>473.65002</v>
      </c>
      <c r="G124" s="7"/>
      <c r="H124" s="6"/>
      <c r="I124" s="6" t="s">
        <v>26</v>
      </c>
      <c r="J124" s="7">
        <f>J119-J120-J121-J122-J123</f>
        <v>0</v>
      </c>
    </row>
    <row r="125" customHeight="1" spans="1:10">
      <c r="A125" s="6"/>
      <c r="B125" s="6"/>
      <c r="C125" s="7"/>
      <c r="D125" s="7" t="s">
        <v>14</v>
      </c>
      <c r="E125" s="10"/>
      <c r="F125" s="7">
        <v>0</v>
      </c>
      <c r="G125" s="7"/>
      <c r="H125" s="6"/>
      <c r="I125" s="6" t="s">
        <v>27</v>
      </c>
      <c r="J125" s="7"/>
    </row>
    <row r="126" customHeight="1" spans="1:10">
      <c r="A126" s="6"/>
      <c r="B126" s="6"/>
      <c r="C126" s="7"/>
      <c r="D126" s="7" t="s">
        <v>15</v>
      </c>
      <c r="E126" s="10"/>
      <c r="F126" s="7">
        <v>0</v>
      </c>
      <c r="G126" s="7"/>
      <c r="H126" s="6"/>
      <c r="I126" s="6" t="s">
        <v>4</v>
      </c>
      <c r="J126" s="8">
        <v>0.25</v>
      </c>
    </row>
    <row r="127" customHeight="1" spans="1:10">
      <c r="A127" s="6" t="s">
        <v>39</v>
      </c>
      <c r="B127" s="7">
        <f t="shared" ref="B127:G127" si="8">SUM(B120:B126)</f>
        <v>1578833.4</v>
      </c>
      <c r="C127" s="7">
        <f t="shared" si="8"/>
        <v>1532847.96116505</v>
      </c>
      <c r="D127" s="7" t="s">
        <v>16</v>
      </c>
      <c r="E127" s="10"/>
      <c r="F127" s="7">
        <f t="shared" si="8"/>
        <v>49218.21642</v>
      </c>
      <c r="G127" s="7">
        <f t="shared" si="8"/>
        <v>0</v>
      </c>
      <c r="H127" s="6"/>
      <c r="I127" s="6" t="s">
        <v>28</v>
      </c>
      <c r="J127" s="7">
        <f>(J124-J125)*J126</f>
        <v>0</v>
      </c>
    </row>
    <row r="128" s="2" customFormat="1" customHeight="1" spans="1:10">
      <c r="A128" s="16"/>
      <c r="B128" s="17"/>
      <c r="C128" s="17"/>
      <c r="D128" s="17"/>
      <c r="E128" s="18"/>
      <c r="F128" s="17"/>
      <c r="G128" s="17"/>
      <c r="H128" s="16"/>
      <c r="I128" s="16"/>
      <c r="J128" s="17"/>
    </row>
    <row r="129" customHeight="1" spans="1:10">
      <c r="A129" s="19" t="s">
        <v>48</v>
      </c>
      <c r="B129" s="19">
        <f>F129/0.02</f>
        <v>106596</v>
      </c>
      <c r="C129" s="19"/>
      <c r="D129" s="19"/>
      <c r="E129" s="19"/>
      <c r="F129" s="19">
        <v>2131.92</v>
      </c>
      <c r="G129" s="19"/>
      <c r="H129" s="19"/>
      <c r="I129" s="19"/>
      <c r="J129" s="19"/>
    </row>
    <row r="130" customHeight="1" spans="1:10">
      <c r="A130" s="20" t="s">
        <v>49</v>
      </c>
      <c r="B130" s="21">
        <v>174300</v>
      </c>
      <c r="C130" s="20"/>
      <c r="D130" s="20"/>
      <c r="E130" s="20"/>
      <c r="F130" s="20">
        <f>B130*0.0003</f>
        <v>52.29</v>
      </c>
      <c r="G130" s="20"/>
      <c r="H130" s="20"/>
      <c r="I130" s="20"/>
      <c r="J130" s="20"/>
    </row>
    <row r="133" customHeight="1" spans="6:8">
      <c r="F133" s="1">
        <v>48744.56</v>
      </c>
      <c r="H133" s="1">
        <f>+F121+F122+F123+F124+F130</f>
        <v>3285.06642</v>
      </c>
    </row>
    <row r="134" customHeight="1" spans="6:6">
      <c r="F134" s="1">
        <v>525.94</v>
      </c>
    </row>
    <row r="135" customHeight="1" spans="6:6">
      <c r="F135" s="1">
        <v>2131.92</v>
      </c>
    </row>
    <row r="136" customHeight="1" spans="6:6">
      <c r="F136" s="1">
        <f>SUM(F133:F135)</f>
        <v>51402.42</v>
      </c>
    </row>
  </sheetData>
  <mergeCells count="20">
    <mergeCell ref="A1:H1"/>
    <mergeCell ref="I1:J1"/>
    <mergeCell ref="A2:H2"/>
    <mergeCell ref="A13:H13"/>
    <mergeCell ref="A27:H27"/>
    <mergeCell ref="A28:B28"/>
    <mergeCell ref="A40:H40"/>
    <mergeCell ref="A41:B41"/>
    <mergeCell ref="A53:H53"/>
    <mergeCell ref="A54:B54"/>
    <mergeCell ref="A66:H66"/>
    <mergeCell ref="A67:B67"/>
    <mergeCell ref="A79:H79"/>
    <mergeCell ref="A80:B80"/>
    <mergeCell ref="A92:H92"/>
    <mergeCell ref="A93:B93"/>
    <mergeCell ref="A104:H104"/>
    <mergeCell ref="A105:B105"/>
    <mergeCell ref="A117:H117"/>
    <mergeCell ref="A118:B118"/>
  </mergeCells>
  <pageMargins left="1.73194444444444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2023年</vt:lpstr>
      <vt:lpstr>2024年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WPS_1598868827</cp:lastModifiedBy>
  <dcterms:created xsi:type="dcterms:W3CDTF">2023-11-07T09:32:00Z</dcterms:created>
  <dcterms:modified xsi:type="dcterms:W3CDTF">2025-01-15T05:37:25Z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72D0CC31627D461B9D4FA02F7D08681B_11</vt:lpwstr>
  </property>
  <property fmtid="{D5CDD505-2E9C-101B-9397-08002B2CF9AE}" pid="3" name="KSOProductBuildVer">
    <vt:lpwstr>2052-12.1.0.19302</vt:lpwstr>
  </property>
  <property fmtid="{D5CDD505-2E9C-101B-9397-08002B2CF9AE}" pid="4" name="KSOReadingLayout">
    <vt:bool>true</vt:bool>
  </property>
</Properties>
</file>