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2023.12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<sst xmlns="http://schemas.openxmlformats.org/spreadsheetml/2006/main" count="56" uniqueCount="27">
  <si>
    <t>2023年12月成本结转表</t>
  </si>
  <si>
    <t>房号</t>
  </si>
  <si>
    <t>面积</t>
  </si>
  <si>
    <t>销售情况</t>
  </si>
  <si>
    <t>单方成本</t>
  </si>
  <si>
    <t>剩余未结转成本</t>
  </si>
  <si>
    <t>账面剩余未结转成本总额</t>
  </si>
  <si>
    <t>本期应结转成本</t>
  </si>
  <si>
    <t>7-104</t>
  </si>
  <si>
    <t>未售</t>
  </si>
  <si>
    <t>7-105</t>
  </si>
  <si>
    <t>7-110</t>
  </si>
  <si>
    <t>7-201</t>
  </si>
  <si>
    <t>7-202</t>
  </si>
  <si>
    <t>7-203</t>
  </si>
  <si>
    <t>合计</t>
  </si>
  <si>
    <t>成本总额</t>
  </si>
  <si>
    <t>预售许可面积</t>
  </si>
  <si>
    <t>土增申报单方成本</t>
  </si>
  <si>
    <t>均方成本</t>
  </si>
  <si>
    <t>2024年12月成本结转表</t>
  </si>
  <si>
    <t>本期确认收入房号</t>
  </si>
  <si>
    <t>销售面积</t>
  </si>
  <si>
    <t>2023年末剩余未售面积</t>
  </si>
  <si>
    <t>7-107</t>
  </si>
  <si>
    <t>7-1-1002</t>
  </si>
  <si>
    <t>7-2-1402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</si>
</sst>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176" fontId="0" fillId="0" borderId="1" xfId="0" applyNumberFormat="1" applyBorder="1">
      <alignment vertical="center"/>
    </xf>
    <xf numFmtId="4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43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3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0" fillId="0" borderId="4" xfId="0" applyNumberFormat="1" applyBorder="1" applyAlignment="1">
      <alignment horizontal="center" vertical="center"/>
    </xf>
    <xf numFmtId="43" fontId="0" fillId="0" borderId="1" xfId="0" applyNumberFormat="1" applyBorder="1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1" sqref="$A1:$XFD1048576"/>
    </sheetView>
  </sheetViews>
  <sheetFormatPr defaultColWidth="9" defaultRowHeight="13.5" outlineLevelCol="6"/>
  <cols>
    <col min="1" max="1" width="16" customWidth="1"/>
    <col min="2" max="2" width="12.875" customWidth="1"/>
    <col min="3" max="3" width="10.375" customWidth="1"/>
    <col min="4" max="4" width="17.125" customWidth="1"/>
    <col min="5" max="5" width="14.875"/>
    <col min="6" max="6" width="23.375" customWidth="1"/>
    <col min="7" max="7" width="15" customWidth="1"/>
    <col min="8" max="8" width="12.625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5">
        <v>48.35</v>
      </c>
      <c r="C3" s="3" t="s">
        <v>9</v>
      </c>
      <c r="D3" s="6">
        <v>2982.1602282064</v>
      </c>
      <c r="E3" s="7">
        <f t="shared" ref="E3:E8" si="0">B3*D3</f>
        <v>144187.447033779</v>
      </c>
      <c r="F3" s="8">
        <v>9781405.43</v>
      </c>
      <c r="G3" s="9">
        <f>F3-E3-E4-E5-E6-E7-E8</f>
        <v>5468068.51912683</v>
      </c>
    </row>
    <row r="4" spans="1:7">
      <c r="A4" s="4" t="s">
        <v>10</v>
      </c>
      <c r="B4" s="5">
        <v>37.33</v>
      </c>
      <c r="C4" s="3" t="s">
        <v>9</v>
      </c>
      <c r="D4" s="6">
        <v>2982.1602282064</v>
      </c>
      <c r="E4" s="7">
        <f t="shared" si="0"/>
        <v>111324.041318945</v>
      </c>
      <c r="F4" s="3"/>
      <c r="G4" s="10"/>
    </row>
    <row r="5" spans="1:7">
      <c r="A5" s="4" t="s">
        <v>11</v>
      </c>
      <c r="B5" s="5">
        <v>458.96</v>
      </c>
      <c r="C5" s="3" t="s">
        <v>9</v>
      </c>
      <c r="D5" s="6">
        <v>2982.1602282064</v>
      </c>
      <c r="E5" s="7">
        <f t="shared" si="0"/>
        <v>1368692.25833761</v>
      </c>
      <c r="F5" s="3"/>
      <c r="G5" s="10"/>
    </row>
    <row r="6" spans="1:7">
      <c r="A6" s="4" t="s">
        <v>12</v>
      </c>
      <c r="B6" s="5">
        <v>92.19</v>
      </c>
      <c r="C6" s="3" t="s">
        <v>9</v>
      </c>
      <c r="D6" s="6">
        <v>2982.1602282064</v>
      </c>
      <c r="E6" s="7">
        <f t="shared" si="0"/>
        <v>274925.351438348</v>
      </c>
      <c r="F6" s="3"/>
      <c r="G6" s="10"/>
    </row>
    <row r="7" spans="1:7">
      <c r="A7" s="4" t="s">
        <v>13</v>
      </c>
      <c r="B7" s="5">
        <v>83.85</v>
      </c>
      <c r="C7" s="3" t="s">
        <v>9</v>
      </c>
      <c r="D7" s="6">
        <v>2982.1602282064</v>
      </c>
      <c r="E7" s="7">
        <f t="shared" si="0"/>
        <v>250054.135135107</v>
      </c>
      <c r="F7" s="3"/>
      <c r="G7" s="10"/>
    </row>
    <row r="8" spans="1:7">
      <c r="A8" s="4" t="s">
        <v>14</v>
      </c>
      <c r="B8" s="5">
        <v>725.7</v>
      </c>
      <c r="C8" s="3" t="s">
        <v>9</v>
      </c>
      <c r="D8" s="6">
        <v>2982.1602282064</v>
      </c>
      <c r="E8" s="7">
        <f t="shared" si="0"/>
        <v>2164153.67760938</v>
      </c>
      <c r="F8" s="3"/>
      <c r="G8" s="11"/>
    </row>
    <row r="9" spans="1:7">
      <c r="A9" s="12" t="s">
        <v>15</v>
      </c>
      <c r="B9" s="7">
        <f t="shared" ref="B9:G9" si="1">SUM(B3:B8)</f>
        <v>1446.38</v>
      </c>
      <c r="C9" s="12"/>
      <c r="D9" s="12"/>
      <c r="E9" s="7">
        <f t="shared" si="1"/>
        <v>4313336.91087317</v>
      </c>
      <c r="F9" s="7">
        <f t="shared" si="1"/>
        <v>9781405.43</v>
      </c>
      <c r="G9" s="7">
        <f t="shared" si="1"/>
        <v>5468068.51912683</v>
      </c>
    </row>
    <row r="12" spans="1:5">
      <c r="A12" s="12" t="s">
        <v>16</v>
      </c>
      <c r="B12" s="12" t="s">
        <v>17</v>
      </c>
      <c r="C12" s="12" t="s">
        <v>4</v>
      </c>
      <c r="D12" s="12" t="s">
        <v>18</v>
      </c>
      <c r="E12" s="12" t="s">
        <v>19</v>
      </c>
    </row>
    <row r="13" spans="1:6">
      <c r="A13" s="7">
        <v>16350873.77</v>
      </c>
      <c r="B13" s="12">
        <v>7930.54</v>
      </c>
      <c r="C13" s="7">
        <f>A13/B13</f>
        <v>2061.7604564128</v>
      </c>
      <c r="D13" s="12">
        <v>3902.56</v>
      </c>
      <c r="E13" s="7">
        <f>D3</f>
        <v>2982.1602282064</v>
      </c>
      <c r="F13" s="23"/>
    </row>
  </sheetData>
  <mergeCells count="3">
    <mergeCell ref="A1:G1"/>
    <mergeCell ref="F3:F8"/>
    <mergeCell ref="G3:G8"/>
  </mergeCells>
  <conditionalFormatting sqref="B3:B4 B5:B8">
    <cfRule type="expression" priority="1" stopIfTrue="1">
      <formula>$G3&lt;&gt;0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zoomScale="115" zoomScaleNormal="115" workbookViewId="0">
      <selection activeCell="E16" sqref="E16"/>
    </sheetView>
  </sheetViews>
  <sheetFormatPr defaultColWidth="9" defaultRowHeight="13.5" outlineLevelCol="6"/>
  <cols>
    <col min="1" max="1" width="16" customWidth="1"/>
    <col min="2" max="2" width="12.875" customWidth="1"/>
    <col min="3" max="3" width="21.5" customWidth="1"/>
    <col min="4" max="4" width="23.375" customWidth="1"/>
    <col min="5" max="5" width="14.875"/>
    <col min="6" max="6" width="23.375" customWidth="1"/>
    <col min="7" max="7" width="15" customWidth="1"/>
    <col min="8" max="8" width="12.625"/>
    <col min="9" max="9" width="13.75" customWidth="1"/>
  </cols>
  <sheetData>
    <row r="1" ht="36" customHeight="1" spans="1:7">
      <c r="A1" s="2" t="s">
        <v>20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5">
        <v>48.35</v>
      </c>
      <c r="C3" s="3" t="s">
        <v>9</v>
      </c>
      <c r="D3" s="6">
        <f>E13</f>
        <v>2529.95537681024</v>
      </c>
      <c r="E3" s="7">
        <f t="shared" ref="E3:E8" si="0">B3*D3</f>
        <v>122323.342468775</v>
      </c>
      <c r="F3" s="8">
        <v>4318532.63</v>
      </c>
      <c r="G3" s="9">
        <f>F3-E3-E4-E5-E6-E7-E8</f>
        <v>659255.772089212</v>
      </c>
    </row>
    <row r="4" spans="1:7">
      <c r="A4" s="4" t="s">
        <v>10</v>
      </c>
      <c r="B4" s="5">
        <v>37.33</v>
      </c>
      <c r="C4" s="3" t="s">
        <v>9</v>
      </c>
      <c r="D4" s="6">
        <f>D3</f>
        <v>2529.95537681024</v>
      </c>
      <c r="E4" s="7">
        <f t="shared" si="0"/>
        <v>94443.2342163261</v>
      </c>
      <c r="F4" s="3"/>
      <c r="G4" s="10"/>
    </row>
    <row r="5" spans="1:7">
      <c r="A5" s="4" t="s">
        <v>11</v>
      </c>
      <c r="B5" s="5">
        <v>458.96</v>
      </c>
      <c r="C5" s="3" t="s">
        <v>9</v>
      </c>
      <c r="D5" s="6">
        <f>D4</f>
        <v>2529.95537681024</v>
      </c>
      <c r="E5" s="7">
        <f t="shared" si="0"/>
        <v>1161148.31974083</v>
      </c>
      <c r="F5" s="3"/>
      <c r="G5" s="10"/>
    </row>
    <row r="6" spans="1:7">
      <c r="A6" s="4" t="s">
        <v>12</v>
      </c>
      <c r="B6" s="5">
        <v>92.19</v>
      </c>
      <c r="C6" s="3" t="s">
        <v>9</v>
      </c>
      <c r="D6" s="6">
        <f>D5</f>
        <v>2529.95537681024</v>
      </c>
      <c r="E6" s="7">
        <f t="shared" si="0"/>
        <v>233236.586188136</v>
      </c>
      <c r="F6" s="3"/>
      <c r="G6" s="10"/>
    </row>
    <row r="7" spans="1:7">
      <c r="A7" s="4" t="s">
        <v>13</v>
      </c>
      <c r="B7" s="5">
        <v>83.85</v>
      </c>
      <c r="C7" s="3" t="s">
        <v>9</v>
      </c>
      <c r="D7" s="6">
        <f>D6</f>
        <v>2529.95537681024</v>
      </c>
      <c r="E7" s="7">
        <f t="shared" si="0"/>
        <v>212136.758345538</v>
      </c>
      <c r="F7" s="3"/>
      <c r="G7" s="10"/>
    </row>
    <row r="8" spans="1:7">
      <c r="A8" s="4" t="s">
        <v>14</v>
      </c>
      <c r="B8" s="5">
        <v>725.7</v>
      </c>
      <c r="C8" s="3" t="s">
        <v>9</v>
      </c>
      <c r="D8" s="6">
        <f>D7</f>
        <v>2529.95537681024</v>
      </c>
      <c r="E8" s="7">
        <f t="shared" si="0"/>
        <v>1835988.61695119</v>
      </c>
      <c r="F8" s="3"/>
      <c r="G8" s="11"/>
    </row>
    <row r="9" spans="1:7">
      <c r="A9" s="12" t="s">
        <v>15</v>
      </c>
      <c r="B9" s="7">
        <f t="shared" ref="B9:G9" si="1">SUM(B3:B8)</f>
        <v>1446.38</v>
      </c>
      <c r="C9" s="12"/>
      <c r="D9" s="12"/>
      <c r="E9" s="7">
        <f t="shared" si="1"/>
        <v>3659276.85791079</v>
      </c>
      <c r="F9" s="7">
        <f t="shared" si="1"/>
        <v>4318532.63</v>
      </c>
      <c r="G9" s="7">
        <f t="shared" si="1"/>
        <v>659255.772089212</v>
      </c>
    </row>
    <row r="12" spans="1:5">
      <c r="A12" s="13" t="s">
        <v>21</v>
      </c>
      <c r="B12" s="13" t="s">
        <v>22</v>
      </c>
      <c r="C12" s="13" t="s">
        <v>23</v>
      </c>
      <c r="D12" s="3" t="s">
        <v>6</v>
      </c>
      <c r="E12" s="14" t="s">
        <v>4</v>
      </c>
    </row>
    <row r="13" spans="1:5">
      <c r="A13" s="13" t="s">
        <v>24</v>
      </c>
      <c r="B13" s="15">
        <v>49.07</v>
      </c>
      <c r="C13" s="16">
        <f>B9+B13+B14+B15</f>
        <v>1706.96</v>
      </c>
      <c r="D13" s="17">
        <v>4318532.63</v>
      </c>
      <c r="E13" s="17">
        <f>D13/C13</f>
        <v>2529.95537681024</v>
      </c>
    </row>
    <row r="14" spans="1:5">
      <c r="A14" s="13" t="s">
        <v>25</v>
      </c>
      <c r="B14" s="12">
        <v>117.89</v>
      </c>
      <c r="C14" s="18"/>
      <c r="D14" s="19"/>
      <c r="E14" s="19"/>
    </row>
    <row r="15" spans="1:5">
      <c r="A15" s="13" t="s">
        <v>26</v>
      </c>
      <c r="B15" s="12">
        <v>93.62</v>
      </c>
      <c r="C15" s="20"/>
      <c r="D15" s="21"/>
      <c r="E15" s="21"/>
    </row>
    <row r="16" spans="1:5">
      <c r="A16" s="13" t="s">
        <v>15</v>
      </c>
      <c r="B16" s="13">
        <f>SUM(B13:B15)</f>
        <v>260.58</v>
      </c>
      <c r="C16" s="13">
        <f>SUM(C13:C15)</f>
        <v>1706.96</v>
      </c>
      <c r="D16" s="13">
        <f>SUM(D13:D15)</f>
        <v>4318532.63</v>
      </c>
      <c r="E16" s="22">
        <f>SUM(E13:E15)</f>
        <v>2529.95537681024</v>
      </c>
    </row>
  </sheetData>
  <mergeCells count="6">
    <mergeCell ref="A1:G1"/>
    <mergeCell ref="C13:C15"/>
    <mergeCell ref="D13:D15"/>
    <mergeCell ref="E13:E15"/>
    <mergeCell ref="F3:F8"/>
    <mergeCell ref="G3:G8"/>
  </mergeCells>
  <conditionalFormatting sqref="B13">
    <cfRule type="expression" priority="3" stopIfTrue="1">
      <formula>$G13&lt;&gt;0</formula>
    </cfRule>
  </conditionalFormatting>
  <conditionalFormatting sqref="B14">
    <cfRule type="expression" priority="2" stopIfTrue="1">
      <formula>$G14&lt;&gt;0</formula>
    </cfRule>
  </conditionalFormatting>
  <conditionalFormatting sqref="B15">
    <cfRule type="expression" priority="1" stopIfTrue="1">
      <formula>$G15&lt;&gt;0</formula>
    </cfRule>
  </conditionalFormatting>
  <conditionalFormatting sqref="B3:B4 B5:B8">
    <cfRule type="expression" priority="4" stopIfTrue="1">
      <formula>$G3&lt;&gt;0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2023.12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2024-01-10T03:37:00Z</dcterms:created>
  <dcterms:modified xsi:type="dcterms:W3CDTF">2025-01-09T10:32:58Z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9A12BC2745104F6EBE6F9339A17FB56C_11</vt:lpwstr>
  </property>
  <property fmtid="{D5CDD505-2E9C-101B-9397-08002B2CF9AE}" pid="3" name="KSOProductBuildVer">
    <vt:lpwstr>2052-12.1.0.19770</vt:lpwstr>
  </property>
</Properties>
</file>