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<sst xmlns="http://schemas.openxmlformats.org/spreadsheetml/2006/main" count="57" uniqueCount="50">
  <si>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r>
      <rPr>
        <sz val="15"/>
        <rFont val="SimSun"/>
        <charset val="134"/>
      </rPr>
      <t xml:space="preserve"> </t>
    </r>
    <r>
      <rPr>
        <b/>
        <sz val="15"/>
        <rFont val="SimSun"/>
        <charset val="134"/>
      </rPr>
      <t>画堂春锦苑建设项目收费统计表</t>
    </r>
  </si>
  <si>
    <r>
      <rPr>
        <sz val="11"/>
        <rFont val="SimSun"/>
        <charset val="134"/>
      </rPr>
      <t>合同编号 2022-JZ-0001，2023-GZ-7008，2023-JZ-7020                 建设单位      新疆通力房地产开发有限公司库尔勒二分公司</t>
    </r>
  </si>
  <si>
    <r>
      <rPr>
        <sz val="11"/>
        <rFont val="SimSun"/>
        <charset val="134"/>
      </rPr>
      <t>编号</t>
    </r>
  </si>
  <si>
    <r>
      <rPr>
        <sz val="11"/>
        <rFont val="SimSun"/>
        <charset val="134"/>
      </rPr>
      <t>项目名称</t>
    </r>
  </si>
  <si>
    <r>
      <rPr>
        <sz val="11"/>
        <rFont val="SimSun"/>
        <charset val="134"/>
      </rPr>
      <t>建筑面积m</t>
    </r>
    <r>
      <rPr>
        <sz val="7"/>
        <rFont val="SimSun"/>
        <charset val="134"/>
      </rPr>
      <t>2</t>
    </r>
  </si>
  <si>
    <t>测绘面积</t>
  </si>
  <si>
    <r>
      <rPr>
        <sz val="11"/>
        <rFont val="SimSun"/>
        <charset val="134"/>
      </rPr>
      <t>收费单价（元/m2）</t>
    </r>
  </si>
  <si>
    <r>
      <rPr>
        <sz val="11"/>
        <rFont val="SimSun"/>
        <charset val="134"/>
      </rPr>
      <t>设计费</t>
    </r>
  </si>
  <si>
    <r>
      <rPr>
        <sz val="11"/>
        <rFont val="SimSun"/>
        <charset val="134"/>
      </rPr>
      <t>第一次付款30%（取得审图合格证）</t>
    </r>
  </si>
  <si>
    <r>
      <rPr>
        <sz val="11"/>
        <rFont val="SimSun"/>
        <charset val="134"/>
      </rPr>
      <t xml:space="preserve">第二次付款20%（基础
</t>
    </r>
    <r>
      <rPr>
        <sz val="11"/>
        <rFont val="SimSun"/>
        <charset val="134"/>
      </rPr>
      <t>验收合格后）</t>
    </r>
  </si>
  <si>
    <r>
      <rPr>
        <sz val="11"/>
        <rFont val="SimSun"/>
        <charset val="204"/>
      </rPr>
      <t>第三次付款</t>
    </r>
    <r>
      <rPr>
        <sz val="11"/>
        <rFont val="Arial"/>
        <charset val="204"/>
      </rPr>
      <t>2</t>
    </r>
    <r>
      <rPr>
        <sz val="11"/>
        <rFont val="SimSun"/>
        <charset val="204"/>
      </rPr>
      <t>0%，其中</t>
    </r>
    <r>
      <rPr>
        <sz val="11"/>
        <rFont val="Arial"/>
        <charset val="204"/>
      </rPr>
      <t>10%</t>
    </r>
    <r>
      <rPr>
        <sz val="11"/>
        <rFont val="宋体"/>
        <charset val="204"/>
      </rPr>
      <t>抵账支付</t>
    </r>
    <r>
      <rPr>
        <sz val="11"/>
        <rFont val="SimSun"/>
        <charset val="204"/>
      </rPr>
      <t>（主体验收合格后）</t>
    </r>
  </si>
  <si>
    <t>2022年6月9日
（已付）</t>
  </si>
  <si>
    <t>2023年1月13日（已付）</t>
  </si>
  <si>
    <t>2023年8月4日（已付）</t>
  </si>
  <si>
    <r>
      <rPr>
        <sz val="11"/>
        <color rgb="FF000000"/>
        <rFont val="Arial"/>
        <charset val="204"/>
      </rPr>
      <t xml:space="preserve">2023/9/21
</t>
    </r>
    <r>
      <rPr>
        <sz val="11"/>
        <color rgb="FF000000"/>
        <rFont val="宋体"/>
        <charset val="204"/>
      </rPr>
      <t>（已付）</t>
    </r>
  </si>
  <si>
    <t>2024.12.3（待支付，已申请）</t>
  </si>
  <si>
    <r>
      <rPr>
        <sz val="11"/>
        <color rgb="FF000000"/>
        <rFont val="Arial"/>
        <charset val="204"/>
      </rPr>
      <t>2024.12.3</t>
    </r>
    <r>
      <rPr>
        <sz val="11"/>
        <color rgb="FF000000"/>
        <rFont val="宋体"/>
        <charset val="204"/>
      </rPr>
      <t>（暂不支付）</t>
    </r>
  </si>
  <si>
    <r>
      <rPr>
        <sz val="11"/>
        <rFont val="SimSun"/>
        <charset val="134"/>
      </rPr>
      <t>1#住宅楼</t>
    </r>
  </si>
  <si>
    <r>
      <rPr>
        <sz val="11"/>
        <rFont val="SimSun"/>
        <charset val="134"/>
      </rPr>
      <t>2#住宅楼</t>
    </r>
  </si>
  <si>
    <r>
      <rPr>
        <sz val="11"/>
        <rFont val="SimSun"/>
        <charset val="134"/>
      </rPr>
      <t>3#住宅楼</t>
    </r>
  </si>
  <si>
    <r>
      <rPr>
        <sz val="11"/>
        <rFont val="SimSun"/>
        <charset val="134"/>
      </rPr>
      <t>4#住宅楼（套用）50%计</t>
    </r>
  </si>
  <si>
    <r>
      <rPr>
        <sz val="11"/>
        <rFont val="SimSun"/>
        <charset val="134"/>
      </rPr>
      <t>5#住宅楼</t>
    </r>
  </si>
  <si>
    <r>
      <rPr>
        <sz val="11"/>
        <rFont val="SimSun"/>
        <charset val="134"/>
      </rPr>
      <t>6#住宅楼</t>
    </r>
  </si>
  <si>
    <r>
      <rPr>
        <sz val="11"/>
        <rFont val="SimSun"/>
        <charset val="134"/>
      </rPr>
      <t>7#住宅楼</t>
    </r>
  </si>
  <si>
    <r>
      <rPr>
        <sz val="11"/>
        <rFont val="SimSun"/>
        <charset val="134"/>
      </rPr>
      <t>8#住宅楼</t>
    </r>
  </si>
  <si>
    <r>
      <rPr>
        <sz val="11"/>
        <rFont val="SimSun"/>
        <charset val="134"/>
      </rPr>
      <t>9#住宅楼</t>
    </r>
  </si>
  <si>
    <r>
      <rPr>
        <sz val="11"/>
        <rFont val="SimSun"/>
        <charset val="134"/>
      </rPr>
      <t>10#住宅楼</t>
    </r>
  </si>
  <si>
    <r>
      <rPr>
        <sz val="11"/>
        <rFont val="SimSun"/>
        <charset val="134"/>
      </rPr>
      <t>11#住宅楼</t>
    </r>
  </si>
  <si>
    <r>
      <rPr>
        <sz val="11"/>
        <rFont val="SimSun"/>
        <charset val="134"/>
      </rPr>
      <t>12#住宅楼</t>
    </r>
  </si>
  <si>
    <r>
      <rPr>
        <sz val="11"/>
        <rFont val="SimSun"/>
        <charset val="134"/>
      </rPr>
      <t>13#商业楼</t>
    </r>
  </si>
  <si>
    <r>
      <rPr>
        <sz val="11"/>
        <rFont val="SimSun"/>
        <charset val="134"/>
      </rPr>
      <t>14#商业楼</t>
    </r>
  </si>
  <si>
    <r>
      <rPr>
        <sz val="11"/>
        <rFont val="SimSun"/>
        <charset val="134"/>
      </rPr>
      <t>15#商业楼</t>
    </r>
  </si>
  <si>
    <r>
      <rPr>
        <sz val="11"/>
        <rFont val="SimSun"/>
        <charset val="134"/>
      </rPr>
      <t>16#商业楼</t>
    </r>
  </si>
  <si>
    <r>
      <rPr>
        <sz val="11"/>
        <rFont val="SimSun"/>
        <charset val="134"/>
      </rPr>
      <t>17#商业楼</t>
    </r>
  </si>
  <si>
    <r>
      <rPr>
        <sz val="11"/>
        <rFont val="SimSun"/>
        <charset val="134"/>
      </rPr>
      <t>18#商业楼</t>
    </r>
  </si>
  <si>
    <r>
      <rPr>
        <sz val="11"/>
        <rFont val="SimSun"/>
        <charset val="134"/>
      </rPr>
      <t>19#商业楼</t>
    </r>
  </si>
  <si>
    <r>
      <rPr>
        <sz val="11"/>
        <rFont val="SimSun"/>
        <charset val="134"/>
      </rPr>
      <t>非人防地下室</t>
    </r>
  </si>
  <si>
    <r>
      <rPr>
        <sz val="11"/>
        <rFont val="SimSun"/>
        <charset val="134"/>
      </rPr>
      <t>1#-8#住宅楼节能改造</t>
    </r>
  </si>
  <si>
    <t>全部为现金，无抵账</t>
  </si>
  <si>
    <r>
      <rPr>
        <sz val="11"/>
        <rFont val="SimSun"/>
        <charset val="134"/>
      </rPr>
      <t>17#楼（售楼部）一层5轴--8轴消防改造</t>
    </r>
  </si>
  <si>
    <r>
      <rPr>
        <sz val="11"/>
        <rFont val="SimSun"/>
        <charset val="134"/>
      </rPr>
      <t>1#大门（东大门）</t>
    </r>
  </si>
  <si>
    <r>
      <rPr>
        <sz val="11"/>
        <rFont val="SimSun"/>
        <charset val="134"/>
      </rPr>
      <t>2#大门（南大门）</t>
    </r>
  </si>
  <si>
    <r>
      <rPr>
        <sz val="11"/>
        <rFont val="SimSun"/>
        <charset val="134"/>
      </rPr>
      <t>1#,5#,7#楼基础优化</t>
    </r>
  </si>
  <si>
    <r>
      <rPr>
        <sz val="11"/>
        <rFont val="SimSun"/>
        <charset val="134"/>
      </rPr>
      <t>14#,17#,18#楼内部优化</t>
    </r>
  </si>
  <si>
    <r>
      <rPr>
        <sz val="11"/>
        <rFont val="SimSun"/>
        <charset val="134"/>
      </rPr>
      <t>14#楼A段地下室变更</t>
    </r>
  </si>
  <si>
    <r>
      <rPr>
        <sz val="11"/>
        <rFont val="SimSun"/>
        <charset val="134"/>
      </rPr>
      <t>非人防地下室（4#，6#地下室变更）</t>
    </r>
  </si>
  <si>
    <r>
      <rPr>
        <sz val="11"/>
        <color rgb="FF000000"/>
        <rFont val="Arial"/>
        <charset val="204"/>
      </rPr>
      <t>6#</t>
    </r>
    <r>
      <rPr>
        <sz val="11"/>
        <color rgb="FF000000"/>
        <rFont val="宋体"/>
        <charset val="204"/>
      </rPr>
      <t>楼</t>
    </r>
    <r>
      <rPr>
        <sz val="11"/>
        <color rgb="FF000000"/>
        <rFont val="Arial"/>
        <charset val="204"/>
      </rPr>
      <t xml:space="preserve"> </t>
    </r>
    <r>
      <rPr>
        <sz val="11"/>
        <color rgb="FF000000"/>
        <rFont val="宋体"/>
        <charset val="204"/>
      </rPr>
      <t>二次设计、16#楼地下室变更、1#、2#配电室</t>
    </r>
  </si>
  <si>
    <r>
      <rPr>
        <b/>
        <sz val="11"/>
        <rFont val="SimSun"/>
        <charset val="134"/>
      </rPr>
      <t>应付合计</t>
    </r>
  </si>
  <si>
    <r>
      <rPr>
        <b/>
        <sz val="11"/>
        <rFont val="SimSun"/>
        <charset val="134"/>
      </rPr>
      <t>实付合计</t>
    </r>
  </si>
  <si>
    <r>
      <rPr>
        <b/>
        <sz val="11"/>
        <rFont val="SimSun"/>
        <charset val="134"/>
      </rPr>
      <t>总计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</si>
</sst>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rgb="FF000000"/>
      <name val="Arial"/>
      <charset val="204"/>
    </font>
    <font>
      <sz val="11"/>
      <color rgb="FF000000"/>
      <name val="宋体"/>
      <charset val="204"/>
    </font>
    <font>
      <sz val="11"/>
      <name val="SimSun"/>
      <charset val="204"/>
    </font>
    <font>
      <sz val="11"/>
      <color rgb="FF000000"/>
      <name val="SimSun"/>
      <charset val="134"/>
    </font>
    <font>
      <b/>
      <sz val="11"/>
      <name val="Arial"/>
      <charset val="204"/>
    </font>
    <font>
      <b/>
      <sz val="11"/>
      <name val="SimSun"/>
      <charset val="134"/>
    </font>
    <font>
      <sz val="11"/>
      <color rgb="FFFF0000"/>
      <name val="宋体"/>
      <charset val="204"/>
    </font>
    <font>
      <sz val="11"/>
      <color theme="5"/>
      <name val="SimSun"/>
      <charset val="134"/>
    </font>
    <font>
      <b/>
      <sz val="11"/>
      <color rgb="FFFF0000"/>
      <name val="Arial"/>
      <charset val="204"/>
    </font>
    <font>
      <sz val="11"/>
      <color theme="5"/>
      <name val="Arial"/>
      <charset val="204"/>
    </font>
    <font>
      <b/>
      <sz val="11"/>
      <color rgb="FF92D050"/>
      <name val="SimSun"/>
      <charset val="134"/>
    </font>
    <font>
      <b/>
      <sz val="11"/>
      <color rgb="FFFF0000"/>
      <name val="SimSun"/>
      <charset val="134"/>
    </font>
    <font>
      <sz val="11"/>
      <color rgb="FFFF0000"/>
      <name val="Arial"/>
      <charset val="204"/>
    </font>
    <font>
      <sz val="11"/>
      <color theme="9"/>
      <name val="Arial"/>
      <charset val="204"/>
    </font>
    <font>
      <b/>
      <sz val="11"/>
      <color theme="9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Sun"/>
      <charset val="134"/>
    </font>
    <font>
      <sz val="11"/>
      <name val="Arial"/>
      <charset val="204"/>
    </font>
    <font>
      <sz val="11"/>
      <name val="宋体"/>
      <charset val="204"/>
    </font>
    <font>
      <sz val="7"/>
      <name val="SimSun"/>
      <charset val="134"/>
    </font>
    <font>
      <sz val="15"/>
      <name val="SimSun"/>
      <charset val="134"/>
    </font>
    <font>
      <b/>
      <sz val="15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1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9" applyNumberFormat="0" applyAlignment="0" applyProtection="0">
      <alignment vertical="center"/>
    </xf>
    <xf numFmtId="0" fontId="26" fillId="4" borderId="20" applyNumberFormat="0" applyAlignment="0" applyProtection="0">
      <alignment vertical="center"/>
    </xf>
    <xf numFmtId="0" fontId="27" fillId="4" borderId="19" applyNumberFormat="0" applyAlignment="0" applyProtection="0">
      <alignment vertical="center"/>
    </xf>
    <xf numFmtId="0" fontId="28" fillId="5" borderId="21" applyNumberFormat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59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4"/>
    </xf>
    <xf numFmtId="0" fontId="0" fillId="0" borderId="1" xfId="0" applyFill="1" applyBorder="1" applyAlignment="1">
      <alignment horizontal="righ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right" vertical="center" wrapText="1" inden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right" vertical="center" wrapText="1" indent="1"/>
    </xf>
    <xf numFmtId="0" fontId="0" fillId="0" borderId="4" xfId="0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top" wrapText="1"/>
    </xf>
    <xf numFmtId="2" fontId="5" fillId="0" borderId="4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left" vertical="top" wrapText="1"/>
    </xf>
    <xf numFmtId="2" fontId="7" fillId="0" borderId="4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right" vertical="center" wrapText="1"/>
    </xf>
    <xf numFmtId="0" fontId="0" fillId="0" borderId="5" xfId="0" applyFill="1" applyBorder="1" applyAlignment="1">
      <alignment horizontal="right" vertical="center" wrapText="1"/>
    </xf>
    <xf numFmtId="176" fontId="9" fillId="0" borderId="5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0" fillId="0" borderId="7" xfId="0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 vertical="center" wrapText="1"/>
    </xf>
    <xf numFmtId="2" fontId="11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left" vertical="top" wrapText="1"/>
    </xf>
    <xf numFmtId="0" fontId="0" fillId="0" borderId="4" xfId="0" applyFill="1" applyBorder="1" applyAlignment="1">
      <alignment horizont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center" wrapText="1"/>
    </xf>
    <xf numFmtId="0" fontId="0" fillId="0" borderId="0" xfId="0" applyNumberFormat="1" applyFill="1" applyBorder="1" applyAlignment="1">
      <alignment horizontal="left" vertical="top" wrapText="1"/>
    </xf>
    <xf numFmtId="176" fontId="0" fillId="0" borderId="0" xfId="0" applyNumberFormat="1" applyFill="1" applyBorder="1" applyAlignment="1">
      <alignment horizontal="left" vertical="top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31" fontId="0" fillId="0" borderId="4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0" borderId="13" xfId="0" applyFont="1" applyFill="1" applyBorder="1" applyAlignment="1">
      <alignment horizontal="left" vertical="top" wrapText="1"/>
    </xf>
    <xf numFmtId="0" fontId="13" fillId="0" borderId="6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2" fontId="14" fillId="0" borderId="6" xfId="0" applyNumberFormat="1" applyFont="1" applyFill="1" applyBorder="1" applyAlignment="1">
      <alignment horizontal="center" vertical="center" wrapText="1"/>
    </xf>
    <xf numFmtId="176" fontId="13" fillId="0" borderId="13" xfId="0" applyNumberFormat="1" applyFont="1" applyFill="1" applyBorder="1" applyAlignment="1">
      <alignment horizontal="center" vertical="top" wrapText="1"/>
    </xf>
    <xf numFmtId="2" fontId="14" fillId="0" borderId="4" xfId="0" applyNumberFormat="1" applyFont="1" applyFill="1" applyBorder="1" applyAlignment="1">
      <alignment horizontal="center" vertical="center" wrapText="1"/>
    </xf>
    <xf numFmtId="2" fontId="14" fillId="0" borderId="14" xfId="0" applyNumberFormat="1" applyFont="1" applyFill="1" applyBorder="1" applyAlignment="1">
      <alignment horizontal="center" vertical="center" wrapText="1"/>
    </xf>
    <xf numFmtId="176" fontId="12" fillId="0" borderId="4" xfId="0" applyNumberFormat="1" applyFont="1" applyFill="1" applyBorder="1" applyAlignment="1">
      <alignment horizontal="center" vertical="top" wrapText="1"/>
    </xf>
    <xf numFmtId="176" fontId="13" fillId="0" borderId="6" xfId="0" applyNumberFormat="1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2" fontId="15" fillId="0" borderId="4" xfId="0" applyNumberFormat="1" applyFont="1" applyFill="1" applyBorder="1" applyAlignment="1">
      <alignment horizontal="center" wrapText="1"/>
    </xf>
    <xf numFmtId="2" fontId="15" fillId="0" borderId="6" xfId="0" applyNumberFormat="1" applyFont="1" applyFill="1" applyBorder="1" applyAlignment="1">
      <alignment horizontal="center" wrapText="1"/>
    </xf>
    <xf numFmtId="2" fontId="15" fillId="0" borderId="13" xfId="0" applyNumberFormat="1" applyFont="1" applyFill="1" applyBorder="1" applyAlignment="1">
      <alignment horizontal="center" wrapText="1"/>
    </xf>
    <xf numFmtId="2" fontId="15" fillId="0" borderId="15" xfId="0" applyNumberFormat="1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topLeftCell="A4" workbookViewId="0">
      <selection activeCell="G30" sqref="G30"/>
    </sheetView>
  </sheetViews>
  <sheetFormatPr defaultColWidth="9" defaultRowHeight="14.25"/>
  <cols>
    <col min="1" max="1" width="6.34166666666667" customWidth="1"/>
    <col min="2" max="2" width="41.6333333333333" customWidth="1"/>
    <col min="3" max="3" width="11.975" customWidth="1"/>
    <col min="4" max="4" width="16.75" customWidth="1"/>
    <col min="5" max="5" width="20.5" customWidth="1"/>
    <col min="6" max="6" width="13.6833333333333" customWidth="1"/>
    <col min="7" max="7" width="15.875" customWidth="1"/>
    <col min="8" max="8" width="15.8583333333333" customWidth="1"/>
    <col min="9" max="9" width="15.2" customWidth="1"/>
    <col min="10" max="10" width="20" customWidth="1"/>
    <col min="11" max="11" width="17" customWidth="1"/>
    <col min="12" max="12" width="28.15" customWidth="1"/>
  </cols>
  <sheetData>
    <row r="1" ht="20.25" customHeight="1" spans="1:12">
      <c r="A1" s="1"/>
      <c r="B1" s="1"/>
      <c r="C1" s="1"/>
      <c r="D1" s="2"/>
      <c r="E1" s="2" t="s">
        <v>0</v>
      </c>
      <c r="F1" s="1"/>
      <c r="G1" s="1"/>
      <c r="H1" s="1"/>
      <c r="I1" s="1"/>
      <c r="J1" s="1"/>
      <c r="K1" s="1"/>
      <c r="L1" s="1"/>
    </row>
    <row r="2" ht="14" customHeight="1" spans="1:12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37.55" customHeight="1" spans="1:12">
      <c r="A3" s="3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7" t="s">
        <v>7</v>
      </c>
      <c r="G3" s="4" t="s">
        <v>8</v>
      </c>
      <c r="H3" s="4"/>
      <c r="I3" s="4"/>
      <c r="J3" s="37" t="s">
        <v>9</v>
      </c>
      <c r="K3" s="38"/>
      <c r="L3" s="39" t="s">
        <v>10</v>
      </c>
    </row>
    <row r="4" ht="32" customHeight="1" spans="1:12">
      <c r="A4" s="8"/>
      <c r="B4" s="9"/>
      <c r="C4" s="9"/>
      <c r="D4" s="9"/>
      <c r="E4" s="9"/>
      <c r="F4" s="9"/>
      <c r="G4" s="10" t="s">
        <v>11</v>
      </c>
      <c r="H4" s="10" t="s">
        <v>12</v>
      </c>
      <c r="I4" s="10" t="s">
        <v>13</v>
      </c>
      <c r="J4" s="40" t="s">
        <v>14</v>
      </c>
      <c r="K4" s="41" t="s">
        <v>15</v>
      </c>
      <c r="L4" s="42" t="s">
        <v>16</v>
      </c>
    </row>
    <row r="5" ht="15.95" customHeight="1" spans="1:12">
      <c r="A5" s="11">
        <v>1</v>
      </c>
      <c r="B5" s="12" t="s">
        <v>17</v>
      </c>
      <c r="C5" s="13">
        <v>8612.7</v>
      </c>
      <c r="D5" s="14"/>
      <c r="E5" s="14">
        <v>10</v>
      </c>
      <c r="F5" s="15">
        <f>C5*E5</f>
        <v>86127</v>
      </c>
      <c r="G5" s="16"/>
      <c r="H5" s="16"/>
      <c r="I5" s="17">
        <f>F5*0.3</f>
        <v>25838.1</v>
      </c>
      <c r="J5" s="17">
        <f>F5*0.2</f>
        <v>17225.4</v>
      </c>
      <c r="K5" s="43"/>
      <c r="L5" s="44">
        <f>F5*0.1</f>
        <v>8612.7</v>
      </c>
    </row>
    <row r="6" ht="15.95" customHeight="1" spans="1:12">
      <c r="A6" s="11">
        <v>2</v>
      </c>
      <c r="B6" s="12" t="s">
        <v>18</v>
      </c>
      <c r="C6" s="13">
        <v>17265.17</v>
      </c>
      <c r="D6" s="14"/>
      <c r="E6" s="14">
        <v>10</v>
      </c>
      <c r="F6" s="15">
        <f t="shared" ref="F6:F25" si="0">C6*E6</f>
        <v>172651.7</v>
      </c>
      <c r="G6" s="16"/>
      <c r="H6" s="16"/>
      <c r="I6" s="17">
        <f>F6*0.3</f>
        <v>51795.51</v>
      </c>
      <c r="J6" s="17">
        <f t="shared" ref="J6:J25" si="1">F6*0.2</f>
        <v>34530.34</v>
      </c>
      <c r="K6" s="43"/>
      <c r="L6" s="44">
        <f t="shared" ref="L6:L22" si="2">F6*0.1</f>
        <v>17265.17</v>
      </c>
    </row>
    <row r="7" ht="15.95" customHeight="1" spans="1:12">
      <c r="A7" s="11">
        <v>3</v>
      </c>
      <c r="B7" s="12" t="s">
        <v>19</v>
      </c>
      <c r="C7" s="13">
        <v>9208.74</v>
      </c>
      <c r="D7" s="14"/>
      <c r="E7" s="14">
        <v>10</v>
      </c>
      <c r="F7" s="15">
        <f t="shared" si="0"/>
        <v>92087.4</v>
      </c>
      <c r="G7" s="16"/>
      <c r="H7" s="16"/>
      <c r="I7" s="17">
        <f>F7*0.3</f>
        <v>27626.22</v>
      </c>
      <c r="J7" s="17">
        <f t="shared" si="1"/>
        <v>18417.48</v>
      </c>
      <c r="K7" s="43"/>
      <c r="L7" s="44">
        <f t="shared" si="2"/>
        <v>9208.74</v>
      </c>
    </row>
    <row r="8" ht="15.95" customHeight="1" spans="1:12">
      <c r="A8" s="11">
        <v>4</v>
      </c>
      <c r="B8" s="12" t="s">
        <v>20</v>
      </c>
      <c r="C8" s="13">
        <v>4604.37</v>
      </c>
      <c r="D8" s="14"/>
      <c r="E8" s="14">
        <v>10</v>
      </c>
      <c r="F8" s="15">
        <f t="shared" si="0"/>
        <v>46043.7</v>
      </c>
      <c r="G8" s="16"/>
      <c r="H8" s="16"/>
      <c r="I8" s="17">
        <f>F8*0.3</f>
        <v>13813.11</v>
      </c>
      <c r="J8" s="17"/>
      <c r="K8" s="43">
        <f>F8*0.2</f>
        <v>9208.74</v>
      </c>
      <c r="L8" s="44"/>
    </row>
    <row r="9" ht="15.95" customHeight="1" spans="1:12">
      <c r="A9" s="11">
        <v>5</v>
      </c>
      <c r="B9" s="12" t="s">
        <v>21</v>
      </c>
      <c r="C9" s="13">
        <v>6881.81</v>
      </c>
      <c r="D9" s="14"/>
      <c r="E9" s="14">
        <v>10</v>
      </c>
      <c r="F9" s="15">
        <f t="shared" si="0"/>
        <v>68818.1</v>
      </c>
      <c r="G9" s="16"/>
      <c r="H9" s="16"/>
      <c r="I9" s="17">
        <f>F9*0.3</f>
        <v>20645.43</v>
      </c>
      <c r="J9" s="17">
        <f t="shared" si="1"/>
        <v>13763.62</v>
      </c>
      <c r="K9" s="43"/>
      <c r="L9" s="44">
        <f t="shared" si="2"/>
        <v>6881.81</v>
      </c>
    </row>
    <row r="10" ht="27" customHeight="1" spans="1:12">
      <c r="A10" s="11">
        <v>6</v>
      </c>
      <c r="B10" s="12" t="s">
        <v>22</v>
      </c>
      <c r="C10" s="13">
        <v>9229.73</v>
      </c>
      <c r="D10" s="14"/>
      <c r="E10" s="14">
        <v>10</v>
      </c>
      <c r="F10" s="15">
        <f t="shared" si="0"/>
        <v>92297.3</v>
      </c>
      <c r="G10" s="16"/>
      <c r="H10" s="17">
        <f>F10*0.3</f>
        <v>27689.19</v>
      </c>
      <c r="I10" s="16"/>
      <c r="J10" s="17"/>
      <c r="K10" s="43">
        <f>F10*0.2</f>
        <v>18459.46</v>
      </c>
      <c r="L10" s="44"/>
    </row>
    <row r="11" ht="15.95" customHeight="1" spans="1:12">
      <c r="A11" s="11">
        <v>7</v>
      </c>
      <c r="B11" s="12" t="s">
        <v>23</v>
      </c>
      <c r="C11" s="13">
        <v>6833.18</v>
      </c>
      <c r="D11" s="14"/>
      <c r="E11" s="14">
        <v>10</v>
      </c>
      <c r="F11" s="15">
        <f t="shared" si="0"/>
        <v>68331.8</v>
      </c>
      <c r="G11" s="16"/>
      <c r="H11" s="16"/>
      <c r="I11" s="17">
        <f>F11*0.3</f>
        <v>20499.54</v>
      </c>
      <c r="J11" s="17">
        <f t="shared" si="1"/>
        <v>13666.36</v>
      </c>
      <c r="K11" s="43"/>
      <c r="L11" s="44">
        <f t="shared" si="2"/>
        <v>6833.18</v>
      </c>
    </row>
    <row r="12" ht="27" customHeight="1" spans="1:12">
      <c r="A12" s="11">
        <v>8</v>
      </c>
      <c r="B12" s="12" t="s">
        <v>24</v>
      </c>
      <c r="C12" s="13">
        <v>9203.27</v>
      </c>
      <c r="D12" s="14"/>
      <c r="E12" s="14">
        <v>10</v>
      </c>
      <c r="F12" s="15">
        <f t="shared" si="0"/>
        <v>92032.7</v>
      </c>
      <c r="G12" s="16"/>
      <c r="H12" s="17">
        <f>F12*0.3</f>
        <v>27609.81</v>
      </c>
      <c r="I12" s="16"/>
      <c r="J12" s="17"/>
      <c r="K12" s="43">
        <f>F12*0.2</f>
        <v>18406.54</v>
      </c>
      <c r="L12" s="44">
        <f t="shared" si="2"/>
        <v>9203.27</v>
      </c>
    </row>
    <row r="13" ht="15.95" customHeight="1" spans="1:12">
      <c r="A13" s="11">
        <v>9</v>
      </c>
      <c r="B13" s="12" t="s">
        <v>25</v>
      </c>
      <c r="C13" s="13">
        <v>6881.81</v>
      </c>
      <c r="D13" s="14"/>
      <c r="E13" s="14">
        <v>10</v>
      </c>
      <c r="F13" s="15">
        <f t="shared" si="0"/>
        <v>68818.1</v>
      </c>
      <c r="G13" s="17">
        <f>F13*0.3</f>
        <v>20645.43</v>
      </c>
      <c r="H13" s="16"/>
      <c r="I13" s="16"/>
      <c r="J13" s="17">
        <f t="shared" si="1"/>
        <v>13763.62</v>
      </c>
      <c r="K13" s="45"/>
      <c r="L13" s="44">
        <f t="shared" si="2"/>
        <v>6881.81</v>
      </c>
    </row>
    <row r="14" ht="15.95" customHeight="1" spans="1:12">
      <c r="A14" s="18">
        <v>10</v>
      </c>
      <c r="B14" s="12" t="s">
        <v>26</v>
      </c>
      <c r="C14" s="13">
        <v>9229.73</v>
      </c>
      <c r="D14" s="14"/>
      <c r="E14" s="14">
        <v>10</v>
      </c>
      <c r="F14" s="15">
        <f t="shared" si="0"/>
        <v>92297.3</v>
      </c>
      <c r="G14" s="17">
        <f t="shared" ref="G14:G19" si="3">F14*0.3</f>
        <v>27689.19</v>
      </c>
      <c r="H14" s="16"/>
      <c r="I14" s="16"/>
      <c r="J14" s="17">
        <f t="shared" si="1"/>
        <v>18459.46</v>
      </c>
      <c r="K14" s="45"/>
      <c r="L14" s="44">
        <f t="shared" si="2"/>
        <v>9229.73</v>
      </c>
    </row>
    <row r="15" ht="15.95" customHeight="1" spans="1:12">
      <c r="A15" s="18">
        <v>11</v>
      </c>
      <c r="B15" s="12" t="s">
        <v>27</v>
      </c>
      <c r="C15" s="13">
        <v>7952.43</v>
      </c>
      <c r="D15" s="14"/>
      <c r="E15" s="14">
        <v>10</v>
      </c>
      <c r="F15" s="15">
        <f t="shared" si="0"/>
        <v>79524.3</v>
      </c>
      <c r="G15" s="17">
        <f t="shared" si="3"/>
        <v>23857.29</v>
      </c>
      <c r="H15" s="16"/>
      <c r="I15" s="16"/>
      <c r="J15" s="17">
        <f t="shared" si="1"/>
        <v>15904.86</v>
      </c>
      <c r="K15" s="45"/>
      <c r="L15" s="44">
        <f t="shared" si="2"/>
        <v>7952.43</v>
      </c>
    </row>
    <row r="16" ht="15.95" customHeight="1" spans="1:12">
      <c r="A16" s="18">
        <v>12</v>
      </c>
      <c r="B16" s="12" t="s">
        <v>28</v>
      </c>
      <c r="C16" s="13">
        <v>7959.59</v>
      </c>
      <c r="D16" s="14"/>
      <c r="E16" s="14">
        <v>10</v>
      </c>
      <c r="F16" s="15">
        <f t="shared" si="0"/>
        <v>79595.9</v>
      </c>
      <c r="G16" s="17">
        <f t="shared" si="3"/>
        <v>23878.77</v>
      </c>
      <c r="H16" s="16"/>
      <c r="I16" s="16"/>
      <c r="J16" s="17">
        <f t="shared" si="1"/>
        <v>15919.18</v>
      </c>
      <c r="K16" s="45"/>
      <c r="L16" s="44">
        <f t="shared" si="2"/>
        <v>7959.59</v>
      </c>
    </row>
    <row r="17" ht="15.95" customHeight="1" spans="1:12">
      <c r="A17" s="18">
        <v>13</v>
      </c>
      <c r="B17" s="12" t="s">
        <v>29</v>
      </c>
      <c r="C17" s="13">
        <v>2280.15</v>
      </c>
      <c r="D17" s="14"/>
      <c r="E17" s="14">
        <v>12</v>
      </c>
      <c r="F17" s="15">
        <f t="shared" si="0"/>
        <v>27361.8</v>
      </c>
      <c r="G17" s="17">
        <f t="shared" si="3"/>
        <v>8208.54</v>
      </c>
      <c r="H17" s="16"/>
      <c r="I17" s="16"/>
      <c r="J17" s="17">
        <f t="shared" si="1"/>
        <v>5472.36</v>
      </c>
      <c r="K17" s="43"/>
      <c r="L17" s="44">
        <f t="shared" si="2"/>
        <v>2736.18</v>
      </c>
    </row>
    <row r="18" ht="15.95" customHeight="1" spans="1:12">
      <c r="A18" s="18">
        <v>14</v>
      </c>
      <c r="B18" s="12" t="s">
        <v>30</v>
      </c>
      <c r="C18" s="13">
        <v>6668.49</v>
      </c>
      <c r="D18" s="14"/>
      <c r="E18" s="14">
        <v>12</v>
      </c>
      <c r="F18" s="15">
        <f t="shared" si="0"/>
        <v>80021.88</v>
      </c>
      <c r="G18" s="17">
        <f t="shared" si="3"/>
        <v>24006.564</v>
      </c>
      <c r="H18" s="16"/>
      <c r="I18" s="16"/>
      <c r="J18" s="17">
        <f t="shared" si="1"/>
        <v>16004.376</v>
      </c>
      <c r="K18" s="43"/>
      <c r="L18" s="44">
        <f t="shared" si="2"/>
        <v>8002.188</v>
      </c>
    </row>
    <row r="19" ht="15.95" customHeight="1" spans="1:12">
      <c r="A19" s="18">
        <v>15</v>
      </c>
      <c r="B19" s="12" t="s">
        <v>31</v>
      </c>
      <c r="C19" s="13">
        <v>1126.8</v>
      </c>
      <c r="D19" s="14"/>
      <c r="E19" s="14">
        <v>12</v>
      </c>
      <c r="F19" s="15">
        <f t="shared" si="0"/>
        <v>13521.6</v>
      </c>
      <c r="G19" s="17">
        <f t="shared" si="3"/>
        <v>4056.48</v>
      </c>
      <c r="H19" s="16"/>
      <c r="I19" s="16"/>
      <c r="J19" s="17"/>
      <c r="K19" s="43">
        <f>F19*0.2</f>
        <v>2704.32</v>
      </c>
      <c r="L19" s="44">
        <f t="shared" si="2"/>
        <v>1352.16</v>
      </c>
    </row>
    <row r="20" ht="15.95" customHeight="1" spans="1:12">
      <c r="A20" s="18">
        <v>16</v>
      </c>
      <c r="B20" s="12" t="s">
        <v>32</v>
      </c>
      <c r="C20" s="13">
        <v>2280.15</v>
      </c>
      <c r="D20" s="14"/>
      <c r="E20" s="14">
        <v>12</v>
      </c>
      <c r="F20" s="15">
        <f t="shared" si="0"/>
        <v>27361.8</v>
      </c>
      <c r="G20" s="16"/>
      <c r="H20" s="16"/>
      <c r="I20" s="17">
        <f>F20*0.3</f>
        <v>8208.54</v>
      </c>
      <c r="J20" s="17"/>
      <c r="K20" s="43">
        <f>F20*0.2</f>
        <v>5472.36</v>
      </c>
      <c r="L20" s="44"/>
    </row>
    <row r="21" ht="15.95" customHeight="1" spans="1:12">
      <c r="A21" s="18">
        <v>17</v>
      </c>
      <c r="B21" s="12" t="s">
        <v>33</v>
      </c>
      <c r="C21" s="13">
        <v>3042</v>
      </c>
      <c r="D21" s="14"/>
      <c r="E21" s="14">
        <v>12</v>
      </c>
      <c r="F21" s="15">
        <f t="shared" si="0"/>
        <v>36504</v>
      </c>
      <c r="G21" s="17">
        <f>F21*0.3</f>
        <v>10951.2</v>
      </c>
      <c r="H21" s="16"/>
      <c r="I21" s="16"/>
      <c r="J21" s="17">
        <f t="shared" si="1"/>
        <v>7300.8</v>
      </c>
      <c r="K21" s="45"/>
      <c r="L21" s="44">
        <f t="shared" si="2"/>
        <v>3650.4</v>
      </c>
    </row>
    <row r="22" ht="15.95" customHeight="1" spans="1:12">
      <c r="A22" s="18">
        <v>18</v>
      </c>
      <c r="B22" s="12" t="s">
        <v>34</v>
      </c>
      <c r="C22" s="13">
        <v>2415.2</v>
      </c>
      <c r="D22" s="14"/>
      <c r="E22" s="14">
        <v>12</v>
      </c>
      <c r="F22" s="15">
        <f t="shared" si="0"/>
        <v>28982.4</v>
      </c>
      <c r="G22" s="17">
        <f>F22*0.3</f>
        <v>8694.72</v>
      </c>
      <c r="H22" s="16"/>
      <c r="I22" s="16"/>
      <c r="J22" s="17">
        <f t="shared" si="1"/>
        <v>5796.48</v>
      </c>
      <c r="K22" s="45"/>
      <c r="L22" s="44">
        <f t="shared" si="2"/>
        <v>2898.24</v>
      </c>
    </row>
    <row r="23" ht="28" customHeight="1" spans="1:12">
      <c r="A23" s="18">
        <v>19</v>
      </c>
      <c r="B23" s="12" t="s">
        <v>35</v>
      </c>
      <c r="C23" s="13">
        <v>6668.49</v>
      </c>
      <c r="D23" s="14"/>
      <c r="E23" s="14">
        <v>12</v>
      </c>
      <c r="F23" s="15">
        <f t="shared" si="0"/>
        <v>80021.88</v>
      </c>
      <c r="G23" s="16"/>
      <c r="H23" s="16"/>
      <c r="I23" s="17">
        <f>F23*0.3</f>
        <v>24006.564</v>
      </c>
      <c r="J23" s="17"/>
      <c r="K23" s="43"/>
      <c r="L23" s="44"/>
    </row>
    <row r="24" ht="15.95" customHeight="1" spans="1:12">
      <c r="A24" s="18">
        <v>21</v>
      </c>
      <c r="B24" s="12" t="s">
        <v>36</v>
      </c>
      <c r="C24" s="13">
        <v>4069.35</v>
      </c>
      <c r="D24" s="14"/>
      <c r="E24" s="14">
        <v>12</v>
      </c>
      <c r="F24" s="15">
        <f>C24*E24</f>
        <v>48832.2</v>
      </c>
      <c r="G24" s="17">
        <f>F24*0.3</f>
        <v>14649.66</v>
      </c>
      <c r="H24" s="16"/>
      <c r="I24" s="16"/>
      <c r="J24" s="17">
        <f>F24*0.2</f>
        <v>9766.44</v>
      </c>
      <c r="K24" s="43"/>
      <c r="L24" s="44">
        <f>F24*0.1</f>
        <v>4883.22</v>
      </c>
    </row>
    <row r="25" ht="15.95" customHeight="1" spans="1:12">
      <c r="A25" s="18">
        <v>22</v>
      </c>
      <c r="B25" s="12" t="s">
        <v>37</v>
      </c>
      <c r="C25" s="9"/>
      <c r="D25" s="9"/>
      <c r="E25" s="19" t="s">
        <v>38</v>
      </c>
      <c r="F25" s="20">
        <v>20000</v>
      </c>
      <c r="G25" s="21"/>
      <c r="H25" s="21"/>
      <c r="I25" s="28">
        <v>20000</v>
      </c>
      <c r="J25" s="9"/>
      <c r="K25" s="43"/>
      <c r="L25" s="44"/>
    </row>
    <row r="26" ht="15.95" customHeight="1" spans="1:12">
      <c r="A26" s="18">
        <v>23</v>
      </c>
      <c r="B26" s="12" t="s">
        <v>39</v>
      </c>
      <c r="C26" s="9"/>
      <c r="D26" s="9"/>
      <c r="E26" s="19" t="s">
        <v>38</v>
      </c>
      <c r="F26" s="20">
        <v>10000</v>
      </c>
      <c r="G26" s="21"/>
      <c r="H26" s="21"/>
      <c r="I26" s="28">
        <v>10000</v>
      </c>
      <c r="J26" s="9"/>
      <c r="K26" s="43"/>
      <c r="L26" s="44"/>
    </row>
    <row r="27" ht="15.95" customHeight="1" spans="1:12">
      <c r="A27" s="18">
        <v>24</v>
      </c>
      <c r="B27" s="12" t="s">
        <v>40</v>
      </c>
      <c r="C27" s="9"/>
      <c r="D27" s="9"/>
      <c r="E27" s="19" t="s">
        <v>38</v>
      </c>
      <c r="F27" s="20">
        <v>10000</v>
      </c>
      <c r="G27" s="21"/>
      <c r="H27" s="21"/>
      <c r="I27" s="21"/>
      <c r="J27" s="28">
        <v>10000</v>
      </c>
      <c r="K27" s="43"/>
      <c r="L27" s="44"/>
    </row>
    <row r="28" ht="15.95" customHeight="1" spans="1:12">
      <c r="A28" s="18">
        <v>25</v>
      </c>
      <c r="B28" s="12" t="s">
        <v>41</v>
      </c>
      <c r="C28" s="9"/>
      <c r="D28" s="9"/>
      <c r="E28" s="19" t="s">
        <v>38</v>
      </c>
      <c r="F28" s="20">
        <v>5000</v>
      </c>
      <c r="G28" s="21"/>
      <c r="H28" s="21"/>
      <c r="I28" s="21"/>
      <c r="J28" s="28">
        <v>5000</v>
      </c>
      <c r="K28" s="43"/>
      <c r="L28" s="44"/>
    </row>
    <row r="29" ht="15.95" customHeight="1" spans="1:12">
      <c r="A29" s="18">
        <v>26</v>
      </c>
      <c r="B29" s="12" t="s">
        <v>42</v>
      </c>
      <c r="C29" s="9"/>
      <c r="D29" s="9"/>
      <c r="E29" s="19" t="s">
        <v>38</v>
      </c>
      <c r="F29" s="20">
        <v>18000</v>
      </c>
      <c r="G29" s="21"/>
      <c r="H29" s="21"/>
      <c r="I29" s="21"/>
      <c r="J29" s="28">
        <v>18000</v>
      </c>
      <c r="K29" s="43"/>
      <c r="L29" s="44"/>
    </row>
    <row r="30" ht="15.95" customHeight="1" spans="1:12">
      <c r="A30" s="18">
        <v>27</v>
      </c>
      <c r="B30" s="12" t="s">
        <v>43</v>
      </c>
      <c r="C30" s="9"/>
      <c r="D30" s="9"/>
      <c r="E30" s="19" t="s">
        <v>38</v>
      </c>
      <c r="F30" s="20">
        <v>15000</v>
      </c>
      <c r="G30" s="21"/>
      <c r="H30" s="21"/>
      <c r="I30" s="21"/>
      <c r="J30" s="28">
        <v>15000</v>
      </c>
      <c r="K30" s="43"/>
      <c r="L30" s="44"/>
    </row>
    <row r="31" ht="15.95" customHeight="1" spans="1:12">
      <c r="A31" s="18">
        <v>28</v>
      </c>
      <c r="B31" s="12" t="s">
        <v>44</v>
      </c>
      <c r="C31" s="9"/>
      <c r="D31" s="9"/>
      <c r="E31" s="19" t="s">
        <v>38</v>
      </c>
      <c r="F31" s="20">
        <v>18000</v>
      </c>
      <c r="G31" s="21"/>
      <c r="H31" s="21"/>
      <c r="I31" s="21"/>
      <c r="J31" s="28">
        <v>18000</v>
      </c>
      <c r="K31" s="43"/>
      <c r="L31" s="44"/>
    </row>
    <row r="32" ht="15.95" customHeight="1" spans="1:12">
      <c r="A32" s="18">
        <v>20</v>
      </c>
      <c r="B32" s="12" t="s">
        <v>45</v>
      </c>
      <c r="C32" s="13">
        <v>2048</v>
      </c>
      <c r="D32" s="14"/>
      <c r="E32" s="14">
        <v>12</v>
      </c>
      <c r="F32" s="15">
        <f>C32*E32</f>
        <v>24576</v>
      </c>
      <c r="G32" s="16"/>
      <c r="H32" s="16"/>
      <c r="I32" s="17">
        <f>F32*0.3</f>
        <v>7372.8</v>
      </c>
      <c r="J32" s="17">
        <f>F32*0.2</f>
        <v>4915.2</v>
      </c>
      <c r="K32" s="43"/>
      <c r="L32" s="44"/>
    </row>
    <row r="33" ht="15.95" customHeight="1" spans="1:12">
      <c r="A33" s="18">
        <v>29</v>
      </c>
      <c r="B33" s="22" t="s">
        <v>46</v>
      </c>
      <c r="C33" s="23"/>
      <c r="D33" s="23"/>
      <c r="E33" s="19" t="s">
        <v>38</v>
      </c>
      <c r="F33" s="24">
        <v>120000</v>
      </c>
      <c r="G33" s="25">
        <f>F33*0.5</f>
        <v>60000</v>
      </c>
      <c r="H33" s="26"/>
      <c r="I33" s="26"/>
      <c r="J33" s="26"/>
      <c r="K33" s="26"/>
      <c r="L33" s="46"/>
    </row>
    <row r="34" ht="15.95" customHeight="1" spans="1:12">
      <c r="A34" s="27" t="s">
        <v>47</v>
      </c>
      <c r="B34" s="27"/>
      <c r="C34" s="27"/>
      <c r="D34" s="27"/>
      <c r="E34" s="27"/>
      <c r="F34" s="27"/>
      <c r="G34" s="28">
        <f>SUM(G5:G33)</f>
        <v>226637.844</v>
      </c>
      <c r="H34" s="28">
        <f>SUM(H5:H33)</f>
        <v>55299</v>
      </c>
      <c r="I34" s="28">
        <f>SUM(I5:I33)</f>
        <v>229805.814</v>
      </c>
      <c r="J34" s="28">
        <f>SUM(J5:J33)</f>
        <v>276905.976</v>
      </c>
      <c r="K34" s="47">
        <f>SUM(K5:K33)+G33</f>
        <v>114251.42</v>
      </c>
      <c r="L34" s="48">
        <f>SUM(L5:L33)</f>
        <v>113550.818</v>
      </c>
    </row>
    <row r="35" ht="15.95" customHeight="1" spans="1:12">
      <c r="A35" s="27" t="s">
        <v>48</v>
      </c>
      <c r="B35" s="27"/>
      <c r="C35" s="27"/>
      <c r="D35" s="27"/>
      <c r="E35" s="27"/>
      <c r="F35" s="27"/>
      <c r="G35" s="28">
        <v>166637.84</v>
      </c>
      <c r="H35" s="28">
        <v>50000</v>
      </c>
      <c r="I35" s="28">
        <v>229805</v>
      </c>
      <c r="J35" s="49">
        <v>276905</v>
      </c>
      <c r="K35" s="50"/>
      <c r="L35" s="46"/>
    </row>
    <row r="36" ht="15.95" customHeight="1" spans="1:12">
      <c r="A36" s="27" t="s">
        <v>49</v>
      </c>
      <c r="B36" s="27"/>
      <c r="C36" s="27"/>
      <c r="D36" s="27"/>
      <c r="E36" s="27"/>
      <c r="F36" s="27"/>
      <c r="G36" s="28">
        <f>G35+H35+I35+J35</f>
        <v>723347.84</v>
      </c>
      <c r="H36" s="29"/>
      <c r="I36" s="29"/>
      <c r="J36" s="51"/>
      <c r="K36" s="52"/>
      <c r="L36" s="53"/>
    </row>
    <row r="37" ht="15.95" customHeight="1" spans="1:12">
      <c r="A37" s="8"/>
      <c r="B37" s="9"/>
      <c r="C37" s="9"/>
      <c r="D37" s="9"/>
      <c r="E37" s="9"/>
      <c r="F37" s="9"/>
      <c r="G37" s="9"/>
      <c r="H37" s="9"/>
      <c r="I37" s="9"/>
      <c r="J37" s="9"/>
      <c r="K37" s="52"/>
      <c r="L37" s="53"/>
    </row>
    <row r="38" ht="18.75" customHeight="1" spans="1:12">
      <c r="A38" s="8"/>
      <c r="B38" s="9"/>
      <c r="C38" s="9"/>
      <c r="D38" s="9"/>
      <c r="E38" s="9">
        <f>SUM(F5:F24)</f>
        <v>1381232.86</v>
      </c>
      <c r="F38" s="30">
        <f>SUM(F5:F33)</f>
        <v>1621808.86</v>
      </c>
      <c r="G38" s="31"/>
      <c r="H38" s="31"/>
      <c r="I38" s="31"/>
      <c r="J38" s="54"/>
      <c r="K38" s="55"/>
      <c r="L38" s="56"/>
    </row>
    <row r="39" ht="18.75" customHeight="1" spans="1:12">
      <c r="A39" s="32"/>
      <c r="B39" s="33"/>
      <c r="C39" s="33"/>
      <c r="D39" s="33"/>
      <c r="E39" s="33"/>
      <c r="F39" s="33"/>
      <c r="G39" s="34"/>
      <c r="H39" s="34"/>
      <c r="I39" s="34"/>
      <c r="J39" s="57"/>
      <c r="K39" s="58"/>
      <c r="L39" s="58"/>
    </row>
    <row r="40" spans="6:6">
      <c r="F40" s="35"/>
    </row>
    <row r="42" spans="6:6">
      <c r="F42" s="36"/>
    </row>
  </sheetData>
  <mergeCells count="14">
    <mergeCell ref="A1:C1"/>
    <mergeCell ref="E1:L1"/>
    <mergeCell ref="B2:I2"/>
    <mergeCell ref="J2:L2"/>
    <mergeCell ref="G3:I3"/>
    <mergeCell ref="J3:K3"/>
    <mergeCell ref="G33:K33"/>
    <mergeCell ref="A34:F34"/>
    <mergeCell ref="A35:F35"/>
    <mergeCell ref="A36:F36"/>
    <mergeCell ref="G36:I36"/>
    <mergeCell ref="G38:I38"/>
    <mergeCell ref="G39:I39"/>
    <mergeCell ref="J39:L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WPS_1567389243</cp:lastModifiedBy>
  <dcterms:created xsi:type="dcterms:W3CDTF">2023-09-21T04:18:00Z</dcterms:created>
  <dcterms:modified xsi:type="dcterms:W3CDTF">2025-08-26T11:23:37Z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2023-09-21T04:18:08Z</vt:filetime>
  </property>
  <property fmtid="{D5CDD505-2E9C-101B-9397-08002B2CF9AE}" pid="4" name="ICV">
    <vt:lpwstr>FECD5E2C2122417BBCE5A06AC39FFF19_13</vt:lpwstr>
  </property>
  <property fmtid="{D5CDD505-2E9C-101B-9397-08002B2CF9AE}" pid="5" name="KSOProductBuildVer">
    <vt:lpwstr>2052-12.1.0.22529</vt:lpwstr>
  </property>
  <property fmtid="{D5CDD505-2E9C-101B-9397-08002B2CF9AE}" pid="6" name="KSOReadingLayout">
    <vt:bool>true</vt:bool>
  </property>
</Properties>
</file>