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2"/>
  </bookViews>
  <sheets>
    <sheet name="2023年" sheetId="1" r:id="rId1"/>
    <sheet name="2024年" sheetId="2" r:id="rId2"/>
    <sheet name="2025年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<sst xmlns="http://schemas.openxmlformats.org/spreadsheetml/2006/main" count="178" uniqueCount="37">
  <si>
    <t>10月电站税金计算表</t>
  </si>
  <si>
    <r>
      <rPr>
        <sz val="11"/>
        <color theme="1"/>
        <rFont val="宋体"/>
        <charset val="134"/>
      </rPr>
      <t>收入种类</t>
    </r>
  </si>
  <si>
    <r>
      <rPr>
        <sz val="11"/>
        <color theme="1"/>
        <rFont val="宋体"/>
        <charset val="134"/>
      </rPr>
      <t>收入金额（不含税）</t>
    </r>
  </si>
  <si>
    <r>
      <rPr>
        <sz val="11"/>
        <color theme="1"/>
        <rFont val="宋体"/>
        <charset val="134"/>
      </rPr>
      <t>税种</t>
    </r>
  </si>
  <si>
    <t>税率</t>
  </si>
  <si>
    <r>
      <rPr>
        <sz val="11"/>
        <color theme="1"/>
        <rFont val="宋体"/>
        <charset val="134"/>
      </rPr>
      <t>计算税金</t>
    </r>
  </si>
  <si>
    <r>
      <rPr>
        <sz val="11"/>
        <color theme="1"/>
        <rFont val="宋体"/>
        <charset val="134"/>
      </rPr>
      <t>实缴税金</t>
    </r>
  </si>
  <si>
    <r>
      <rPr>
        <sz val="11"/>
        <color theme="1"/>
        <rFont val="宋体"/>
        <charset val="134"/>
      </rPr>
      <t>备注</t>
    </r>
  </si>
  <si>
    <r>
      <rPr>
        <sz val="11"/>
        <color theme="1"/>
        <rFont val="宋体"/>
        <charset val="134"/>
      </rPr>
      <t>主营电费</t>
    </r>
  </si>
  <si>
    <t>增值税</t>
  </si>
  <si>
    <t>城建税</t>
  </si>
  <si>
    <t>教育费附加</t>
  </si>
  <si>
    <t>地方教育费附加</t>
  </si>
  <si>
    <t>印花税</t>
  </si>
  <si>
    <t>企业所得税</t>
  </si>
  <si>
    <t>个人所得税</t>
  </si>
  <si>
    <t>合计</t>
  </si>
  <si>
    <t>11月电站税金计算表</t>
  </si>
  <si>
    <t>收入金额（含税）</t>
  </si>
  <si>
    <t>12月电站税金计算表</t>
  </si>
  <si>
    <t>所得税</t>
  </si>
  <si>
    <t>收入</t>
  </si>
  <si>
    <t>成本</t>
  </si>
  <si>
    <t>税金及附加</t>
  </si>
  <si>
    <t>管理费用</t>
  </si>
  <si>
    <t>财务费用</t>
  </si>
  <si>
    <t>利润总额</t>
  </si>
  <si>
    <t>以前年度可弥补亏损</t>
  </si>
  <si>
    <t>应交企业所得税</t>
  </si>
  <si>
    <t>3月电站税金计算表</t>
  </si>
  <si>
    <t>托北电站</t>
  </si>
  <si>
    <r>
      <rPr>
        <sz val="11"/>
        <color theme="1"/>
        <rFont val="宋体"/>
        <charset val="134"/>
      </rPr>
      <t>多浪</t>
    </r>
    <r>
      <rPr>
        <sz val="11"/>
        <color theme="1"/>
        <rFont val="Times New Roman"/>
        <charset val="134"/>
      </rPr>
      <t>1.2</t>
    </r>
    <r>
      <rPr>
        <sz val="11"/>
        <color theme="1"/>
        <rFont val="宋体"/>
        <charset val="134"/>
      </rPr>
      <t>及水电站</t>
    </r>
  </si>
  <si>
    <t>收入合计</t>
  </si>
  <si>
    <t>1月电站税金计算表</t>
  </si>
  <si>
    <t>发电量</t>
  </si>
  <si>
    <t>水资源税</t>
  </si>
  <si>
    <t>2月电站税金计算表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</si>
</sst>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_ * #,##0.000_ ;_ * \-#,##0.000_ ;_ * &quot;-&quot;??.0_ ;_ @_ "/>
    <numFmt numFmtId="178" formatCode="#,##0.0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176" fontId="3" fillId="0" borderId="1" xfId="0" applyNumberFormat="1" applyFont="1" applyBorder="1">
      <alignment vertical="center"/>
    </xf>
    <xf numFmtId="176" fontId="4" fillId="0" borderId="1" xfId="0" applyNumberFormat="1" applyFont="1" applyBorder="1">
      <alignment vertical="center"/>
    </xf>
    <xf numFmtId="9" fontId="3" fillId="0" borderId="1" xfId="3" applyNumberFormat="1" applyFont="1" applyBorder="1">
      <alignment vertical="center"/>
    </xf>
    <xf numFmtId="0" fontId="3" fillId="0" borderId="1" xfId="0" applyFont="1" applyBorder="1">
      <alignment vertical="center"/>
    </xf>
    <xf numFmtId="10" fontId="3" fillId="0" borderId="1" xfId="3" applyNumberFormat="1" applyFont="1" applyBorder="1">
      <alignment vertical="center"/>
    </xf>
    <xf numFmtId="9" fontId="3" fillId="0" borderId="1" xfId="3" applyFont="1" applyBorder="1">
      <alignment vertical="center"/>
    </xf>
    <xf numFmtId="177" fontId="3" fillId="0" borderId="1" xfId="3" applyNumberFormat="1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" fontId="3" fillId="0" borderId="0" xfId="0" applyNumberFormat="1" applyFont="1">
      <alignment vertical="center"/>
    </xf>
    <xf numFmtId="178" fontId="3" fillId="0" borderId="1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"/>
  <sheetViews>
    <sheetView workbookViewId="0">
      <selection activeCell="I23" sqref="I23:J32"/>
    </sheetView>
  </sheetViews>
  <sheetFormatPr defaultColWidth="9" defaultRowHeight="15"/>
  <cols>
    <col min="1" max="1" width="9" style="13"/>
    <col min="2" max="2" width="17.125" style="13" customWidth="1"/>
    <col min="3" max="3" width="18.875" style="13" customWidth="1"/>
    <col min="4" max="4" width="15" style="13" customWidth="1"/>
    <col min="5" max="5" width="9" style="13"/>
    <col min="6" max="6" width="9.75" style="13"/>
    <col min="7" max="7" width="9" style="13"/>
    <col min="8" max="8" width="12.125" style="13" customWidth="1"/>
    <col min="9" max="9" width="19.125" style="13" customWidth="1"/>
    <col min="10" max="10" width="12.75" style="13" customWidth="1"/>
    <col min="11" max="12" width="10.625" style="13" customWidth="1"/>
    <col min="13" max="13" width="11.5" style="13" customWidth="1"/>
    <col min="14" max="14" width="9" style="13"/>
    <col min="15" max="15" width="12" style="13"/>
    <col min="16" max="16384" width="9" style="13"/>
  </cols>
  <sheetData>
    <row r="1" spans="1:8">
      <c r="A1" s="1" t="s">
        <v>0</v>
      </c>
      <c r="B1" s="1"/>
      <c r="C1" s="2"/>
      <c r="D1" s="2"/>
      <c r="E1" s="2"/>
      <c r="F1" s="2"/>
      <c r="G1" s="2"/>
      <c r="H1" s="2"/>
    </row>
    <row r="2" s="15" customFormat="1" spans="1:8">
      <c r="A2" s="3" t="s">
        <v>1</v>
      </c>
      <c r="B2" s="3"/>
      <c r="C2" s="3" t="s">
        <v>2</v>
      </c>
      <c r="D2" s="3" t="s">
        <v>3</v>
      </c>
      <c r="E2" s="4" t="s">
        <v>4</v>
      </c>
      <c r="F2" s="3" t="s">
        <v>5</v>
      </c>
      <c r="G2" s="3" t="s">
        <v>6</v>
      </c>
      <c r="H2" s="3" t="s">
        <v>7</v>
      </c>
    </row>
    <row r="3" spans="1:8">
      <c r="A3" s="9" t="s">
        <v>8</v>
      </c>
      <c r="B3" s="9"/>
      <c r="C3" s="6">
        <v>2085540.58</v>
      </c>
      <c r="D3" s="7" t="s">
        <v>9</v>
      </c>
      <c r="E3" s="8">
        <v>0.03</v>
      </c>
      <c r="F3" s="6">
        <f>C3*E3</f>
        <v>62566.2174</v>
      </c>
      <c r="G3" s="6">
        <v>62566.2174</v>
      </c>
      <c r="H3" s="9"/>
    </row>
    <row r="4" spans="1:8">
      <c r="A4" s="9"/>
      <c r="B4" s="9"/>
      <c r="C4" s="6"/>
      <c r="D4" s="7" t="s">
        <v>10</v>
      </c>
      <c r="E4" s="8">
        <v>0.01</v>
      </c>
      <c r="F4" s="6">
        <f>F3*E4</f>
        <v>625.662174</v>
      </c>
      <c r="G4" s="6">
        <v>625.662174</v>
      </c>
      <c r="H4" s="9"/>
    </row>
    <row r="5" spans="1:8">
      <c r="A5" s="9"/>
      <c r="B5" s="9"/>
      <c r="C5" s="6"/>
      <c r="D5" s="7" t="s">
        <v>11</v>
      </c>
      <c r="E5" s="8">
        <v>0.03</v>
      </c>
      <c r="F5" s="6">
        <f>F3*E5</f>
        <v>1876.986522</v>
      </c>
      <c r="G5" s="6">
        <v>1876.986522</v>
      </c>
      <c r="H5" s="9"/>
    </row>
    <row r="6" spans="1:8">
      <c r="A6" s="9"/>
      <c r="B6" s="9"/>
      <c r="C6" s="6"/>
      <c r="D6" s="7" t="s">
        <v>12</v>
      </c>
      <c r="E6" s="8">
        <v>0.02</v>
      </c>
      <c r="F6" s="6">
        <f>F3*E6</f>
        <v>1251.324348</v>
      </c>
      <c r="G6" s="6">
        <v>1251.324348</v>
      </c>
      <c r="H6" s="9"/>
    </row>
    <row r="7" spans="1:8">
      <c r="A7" s="9"/>
      <c r="B7" s="9"/>
      <c r="C7" s="6"/>
      <c r="D7" s="7" t="s">
        <v>13</v>
      </c>
      <c r="E7" s="10">
        <v>0.0003</v>
      </c>
      <c r="F7" s="17">
        <f>C3*E7</f>
        <v>625.662174</v>
      </c>
      <c r="G7" s="6">
        <v>625.662174</v>
      </c>
      <c r="H7" s="9"/>
    </row>
    <row r="8" spans="1:8">
      <c r="A8" s="9"/>
      <c r="B8" s="9"/>
      <c r="C8" s="6"/>
      <c r="D8" s="7" t="s">
        <v>14</v>
      </c>
      <c r="E8" s="11"/>
      <c r="F8" s="6">
        <v>0</v>
      </c>
      <c r="G8" s="6">
        <v>0</v>
      </c>
      <c r="H8" s="9"/>
    </row>
    <row r="9" spans="1:8">
      <c r="A9" s="9"/>
      <c r="B9" s="9"/>
      <c r="C9" s="6"/>
      <c r="D9" s="7" t="s">
        <v>15</v>
      </c>
      <c r="E9" s="11"/>
      <c r="F9" s="6">
        <v>0</v>
      </c>
      <c r="G9" s="6">
        <v>0</v>
      </c>
      <c r="H9" s="9"/>
    </row>
    <row r="10" spans="1:8">
      <c r="A10" s="9"/>
      <c r="B10" s="9"/>
      <c r="C10" s="6"/>
      <c r="D10" s="7" t="s">
        <v>16</v>
      </c>
      <c r="E10" s="11"/>
      <c r="F10" s="6">
        <f>SUM(F3:F9)</f>
        <v>66945.852618</v>
      </c>
      <c r="G10" s="6">
        <f>SUM(G3:G9)</f>
        <v>66945.852618</v>
      </c>
      <c r="H10" s="9"/>
    </row>
    <row r="12" spans="1:8">
      <c r="A12" s="1" t="s">
        <v>17</v>
      </c>
      <c r="B12" s="1"/>
      <c r="C12" s="2"/>
      <c r="D12" s="2"/>
      <c r="E12" s="2"/>
      <c r="F12" s="2"/>
      <c r="G12" s="2"/>
      <c r="H12" s="2"/>
    </row>
    <row r="13" spans="1:8">
      <c r="A13" s="3" t="s">
        <v>1</v>
      </c>
      <c r="B13" s="4" t="s">
        <v>18</v>
      </c>
      <c r="C13" s="3" t="s">
        <v>2</v>
      </c>
      <c r="D13" s="3" t="s">
        <v>3</v>
      </c>
      <c r="E13" s="4" t="s">
        <v>4</v>
      </c>
      <c r="F13" s="3" t="s">
        <v>5</v>
      </c>
      <c r="G13" s="3" t="s">
        <v>6</v>
      </c>
      <c r="H13" s="3" t="s">
        <v>7</v>
      </c>
    </row>
    <row r="14" spans="1:8">
      <c r="A14" s="9" t="s">
        <v>8</v>
      </c>
      <c r="B14" s="6">
        <v>1898856.4</v>
      </c>
      <c r="C14" s="6">
        <v>1843549.9</v>
      </c>
      <c r="D14" s="7" t="s">
        <v>9</v>
      </c>
      <c r="E14" s="8">
        <v>0.03</v>
      </c>
      <c r="F14" s="6">
        <f>ROUND(C14*E14,2)</f>
        <v>55306.5</v>
      </c>
      <c r="G14" s="6">
        <v>55306.497</v>
      </c>
      <c r="H14" s="9"/>
    </row>
    <row r="15" spans="1:8">
      <c r="A15" s="9"/>
      <c r="B15" s="9"/>
      <c r="C15" s="6"/>
      <c r="D15" s="7" t="s">
        <v>10</v>
      </c>
      <c r="E15" s="8">
        <v>0.01</v>
      </c>
      <c r="F15" s="6">
        <f>F14*E15</f>
        <v>553.065</v>
      </c>
      <c r="G15" s="6">
        <v>553.06497</v>
      </c>
      <c r="H15" s="9"/>
    </row>
    <row r="16" spans="1:8">
      <c r="A16" s="9"/>
      <c r="B16" s="9"/>
      <c r="C16" s="6"/>
      <c r="D16" s="7" t="s">
        <v>11</v>
      </c>
      <c r="E16" s="8">
        <v>0.03</v>
      </c>
      <c r="F16" s="6">
        <f>F14*E16</f>
        <v>1659.195</v>
      </c>
      <c r="G16" s="6">
        <v>1659.19491</v>
      </c>
      <c r="H16" s="9"/>
    </row>
    <row r="17" spans="1:8">
      <c r="A17" s="9"/>
      <c r="B17" s="9"/>
      <c r="C17" s="6"/>
      <c r="D17" s="7" t="s">
        <v>12</v>
      </c>
      <c r="E17" s="8">
        <v>0.02</v>
      </c>
      <c r="F17" s="6">
        <f>F14*E17</f>
        <v>1106.13</v>
      </c>
      <c r="G17" s="6">
        <v>1106.12994</v>
      </c>
      <c r="H17" s="9"/>
    </row>
    <row r="18" spans="1:8">
      <c r="A18" s="9"/>
      <c r="B18" s="9"/>
      <c r="C18" s="6"/>
      <c r="D18" s="7" t="s">
        <v>13</v>
      </c>
      <c r="E18" s="10">
        <v>0.0003</v>
      </c>
      <c r="F18" s="17">
        <f>C14*E18</f>
        <v>553.06497</v>
      </c>
      <c r="G18" s="6">
        <v>553.06497</v>
      </c>
      <c r="H18" s="9"/>
    </row>
    <row r="19" spans="1:14">
      <c r="A19" s="9"/>
      <c r="B19" s="9"/>
      <c r="C19" s="6"/>
      <c r="D19" s="7" t="s">
        <v>14</v>
      </c>
      <c r="E19" s="11"/>
      <c r="F19" s="6">
        <v>0</v>
      </c>
      <c r="G19" s="6">
        <v>0</v>
      </c>
      <c r="H19" s="9"/>
      <c r="M19" s="16"/>
      <c r="N19" s="16"/>
    </row>
    <row r="20" spans="1:14">
      <c r="A20" s="9"/>
      <c r="B20" s="9"/>
      <c r="C20" s="6"/>
      <c r="D20" s="7" t="s">
        <v>15</v>
      </c>
      <c r="E20" s="11"/>
      <c r="F20" s="6">
        <v>0</v>
      </c>
      <c r="G20" s="6">
        <v>0</v>
      </c>
      <c r="H20" s="9"/>
      <c r="M20" s="16"/>
      <c r="N20" s="16"/>
    </row>
    <row r="21" spans="1:8">
      <c r="A21" s="9"/>
      <c r="B21" s="9"/>
      <c r="C21" s="6"/>
      <c r="D21" s="7" t="s">
        <v>16</v>
      </c>
      <c r="E21" s="11"/>
      <c r="F21" s="6">
        <f>SUM(F14:F20)</f>
        <v>59177.95497</v>
      </c>
      <c r="G21" s="6">
        <f>SUM(G14:G20)</f>
        <v>59177.95179</v>
      </c>
      <c r="H21" s="9"/>
    </row>
    <row r="23" spans="1:10">
      <c r="A23" s="1" t="s">
        <v>19</v>
      </c>
      <c r="B23" s="1"/>
      <c r="C23" s="2"/>
      <c r="D23" s="2"/>
      <c r="E23" s="2"/>
      <c r="F23" s="2"/>
      <c r="G23" s="2"/>
      <c r="H23" s="2"/>
      <c r="I23" s="14" t="s">
        <v>20</v>
      </c>
      <c r="J23" s="15"/>
    </row>
    <row r="24" spans="1:10">
      <c r="A24" s="3" t="s">
        <v>1</v>
      </c>
      <c r="B24" s="4" t="s">
        <v>18</v>
      </c>
      <c r="C24" s="3" t="s">
        <v>2</v>
      </c>
      <c r="D24" s="3" t="s">
        <v>3</v>
      </c>
      <c r="E24" s="4" t="s">
        <v>4</v>
      </c>
      <c r="F24" s="3" t="s">
        <v>5</v>
      </c>
      <c r="G24" s="3" t="s">
        <v>6</v>
      </c>
      <c r="H24" s="3" t="s">
        <v>7</v>
      </c>
      <c r="I24" s="5" t="s">
        <v>21</v>
      </c>
      <c r="J24" s="6">
        <v>15735182.51</v>
      </c>
    </row>
    <row r="25" spans="1:12">
      <c r="A25" s="9" t="s">
        <v>8</v>
      </c>
      <c r="B25" s="6">
        <v>1161106.8</v>
      </c>
      <c r="C25" s="6">
        <v>1127288.16</v>
      </c>
      <c r="D25" s="7" t="s">
        <v>9</v>
      </c>
      <c r="E25" s="8">
        <v>0.03</v>
      </c>
      <c r="F25" s="6">
        <f>ROUND(C25*E25,2)</f>
        <v>33818.64</v>
      </c>
      <c r="G25" s="6"/>
      <c r="H25" s="9"/>
      <c r="I25" s="5" t="s">
        <v>22</v>
      </c>
      <c r="J25" s="6">
        <v>8210945.27</v>
      </c>
      <c r="K25" s="16">
        <f>J25+J26+J27+J28</f>
        <v>15321781.04</v>
      </c>
      <c r="L25" s="16"/>
    </row>
    <row r="26" spans="1:10">
      <c r="A26" s="9"/>
      <c r="B26" s="9"/>
      <c r="C26" s="6"/>
      <c r="D26" s="7" t="s">
        <v>10</v>
      </c>
      <c r="E26" s="8">
        <v>0.01</v>
      </c>
      <c r="F26" s="6">
        <f>F25*E26</f>
        <v>338.1864</v>
      </c>
      <c r="G26" s="6"/>
      <c r="H26" s="9"/>
      <c r="I26" s="5" t="s">
        <v>23</v>
      </c>
      <c r="J26" s="6">
        <v>145142.98</v>
      </c>
    </row>
    <row r="27" spans="1:10">
      <c r="A27" s="9"/>
      <c r="B27" s="9"/>
      <c r="C27" s="6"/>
      <c r="D27" s="7" t="s">
        <v>11</v>
      </c>
      <c r="E27" s="8">
        <v>0.03</v>
      </c>
      <c r="F27" s="6">
        <f>F25*E27</f>
        <v>1014.5592</v>
      </c>
      <c r="G27" s="6"/>
      <c r="H27" s="9"/>
      <c r="I27" s="5" t="s">
        <v>24</v>
      </c>
      <c r="J27" s="6">
        <v>159790.36</v>
      </c>
    </row>
    <row r="28" spans="1:10">
      <c r="A28" s="9"/>
      <c r="B28" s="9"/>
      <c r="C28" s="6"/>
      <c r="D28" s="7" t="s">
        <v>12</v>
      </c>
      <c r="E28" s="8">
        <v>0.02</v>
      </c>
      <c r="F28" s="6">
        <f>F25*E28</f>
        <v>676.3728</v>
      </c>
      <c r="G28" s="6"/>
      <c r="H28" s="9"/>
      <c r="I28" s="5" t="s">
        <v>25</v>
      </c>
      <c r="J28" s="6">
        <v>6805902.43</v>
      </c>
    </row>
    <row r="29" spans="1:10">
      <c r="A29" s="9"/>
      <c r="B29" s="9"/>
      <c r="C29" s="6"/>
      <c r="D29" s="7" t="s">
        <v>13</v>
      </c>
      <c r="E29" s="10">
        <v>0.0003</v>
      </c>
      <c r="F29" s="6">
        <f>C25*E29</f>
        <v>338.186448</v>
      </c>
      <c r="G29" s="6"/>
      <c r="H29" s="9"/>
      <c r="I29" s="5" t="s">
        <v>26</v>
      </c>
      <c r="J29" s="6">
        <f>J24-J25-J26-J27-J28</f>
        <v>413401.47</v>
      </c>
    </row>
    <row r="30" spans="1:10">
      <c r="A30" s="9"/>
      <c r="B30" s="9"/>
      <c r="C30" s="6"/>
      <c r="D30" s="7" t="s">
        <v>14</v>
      </c>
      <c r="E30" s="11"/>
      <c r="F30" s="6">
        <v>0</v>
      </c>
      <c r="G30" s="6"/>
      <c r="H30" s="9"/>
      <c r="I30" s="5" t="s">
        <v>27</v>
      </c>
      <c r="J30" s="6">
        <v>434407.58</v>
      </c>
    </row>
    <row r="31" spans="1:10">
      <c r="A31" s="9"/>
      <c r="B31" s="9"/>
      <c r="C31" s="6"/>
      <c r="D31" s="7" t="s">
        <v>15</v>
      </c>
      <c r="E31" s="11"/>
      <c r="F31" s="6">
        <v>0</v>
      </c>
      <c r="G31" s="6"/>
      <c r="H31" s="9"/>
      <c r="I31" s="5" t="s">
        <v>4</v>
      </c>
      <c r="J31" s="8">
        <v>0.25</v>
      </c>
    </row>
    <row r="32" spans="1:10">
      <c r="A32" s="9"/>
      <c r="B32" s="9"/>
      <c r="C32" s="6"/>
      <c r="D32" s="7" t="s">
        <v>16</v>
      </c>
      <c r="E32" s="11"/>
      <c r="F32" s="6">
        <f>SUM(F25:F31)</f>
        <v>36185.944848</v>
      </c>
      <c r="G32" s="6">
        <f>SUM(G25:G31)</f>
        <v>0</v>
      </c>
      <c r="H32" s="9"/>
      <c r="I32" s="5" t="s">
        <v>28</v>
      </c>
      <c r="J32" s="6">
        <f>(J29-J30)*J31</f>
        <v>-5251.52750000007</v>
      </c>
    </row>
  </sheetData>
  <mergeCells count="4">
    <mergeCell ref="A1:H1"/>
    <mergeCell ref="A12:H12"/>
    <mergeCell ref="A23:H23"/>
    <mergeCell ref="I23:J2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zoomScale="115" zoomScaleNormal="115" workbookViewId="0">
      <selection activeCell="A13" sqref="A13:H22"/>
    </sheetView>
  </sheetViews>
  <sheetFormatPr defaultColWidth="9" defaultRowHeight="13.5"/>
  <cols>
    <col min="1" max="1" width="15.125" customWidth="1"/>
    <col min="2" max="2" width="17.125" customWidth="1"/>
    <col min="3" max="3" width="18.875" customWidth="1"/>
    <col min="4" max="4" width="15" customWidth="1"/>
    <col min="6" max="6" width="10.5" customWidth="1"/>
    <col min="7" max="7" width="8.875" customWidth="1"/>
    <col min="9" max="9" width="19.125" customWidth="1"/>
    <col min="10" max="10" width="12.125" customWidth="1"/>
  </cols>
  <sheetData>
    <row r="1" s="13" customFormat="1" ht="15.95" customHeight="1" spans="1:10">
      <c r="A1" s="1" t="s">
        <v>29</v>
      </c>
      <c r="B1" s="1"/>
      <c r="C1" s="2"/>
      <c r="D1" s="2"/>
      <c r="E1" s="2"/>
      <c r="F1" s="2"/>
      <c r="G1" s="2"/>
      <c r="H1" s="2"/>
      <c r="I1" s="14" t="s">
        <v>20</v>
      </c>
      <c r="J1" s="15"/>
    </row>
    <row r="2" s="13" customFormat="1" ht="15" spans="1:10">
      <c r="A2" s="3" t="s">
        <v>1</v>
      </c>
      <c r="B2" s="4" t="s">
        <v>18</v>
      </c>
      <c r="C2" s="3" t="s">
        <v>2</v>
      </c>
      <c r="D2" s="3" t="s">
        <v>3</v>
      </c>
      <c r="E2" s="4" t="s">
        <v>4</v>
      </c>
      <c r="F2" s="3" t="s">
        <v>5</v>
      </c>
      <c r="G2" s="3" t="s">
        <v>6</v>
      </c>
      <c r="H2" s="3" t="s">
        <v>7</v>
      </c>
      <c r="I2" s="5" t="s">
        <v>21</v>
      </c>
      <c r="J2" s="6">
        <v>3760720.97</v>
      </c>
    </row>
    <row r="3" s="13" customFormat="1" ht="15" spans="1:10">
      <c r="A3" s="5" t="s">
        <v>30</v>
      </c>
      <c r="B3" s="6">
        <v>212505.8</v>
      </c>
      <c r="C3" s="6">
        <f>B3/1.03</f>
        <v>206316.310679612</v>
      </c>
      <c r="D3" s="7" t="s">
        <v>9</v>
      </c>
      <c r="E3" s="8">
        <v>0.03</v>
      </c>
      <c r="F3" s="6">
        <f>ROUND(C10*E3,2)</f>
        <v>35362.53</v>
      </c>
      <c r="G3" s="6"/>
      <c r="H3" s="9"/>
      <c r="I3" s="5" t="s">
        <v>22</v>
      </c>
      <c r="J3" s="6">
        <v>2472413.47</v>
      </c>
    </row>
    <row r="4" s="13" customFormat="1" ht="15" spans="1:10">
      <c r="A4" s="5" t="s">
        <v>31</v>
      </c>
      <c r="B4" s="6">
        <v>1001607.6</v>
      </c>
      <c r="C4" s="6">
        <f>B4/1.03</f>
        <v>972434.563106796</v>
      </c>
      <c r="D4" s="7" t="s">
        <v>10</v>
      </c>
      <c r="E4" s="8">
        <v>0.01</v>
      </c>
      <c r="F4" s="6">
        <f>F3*E4</f>
        <v>353.6253</v>
      </c>
      <c r="G4" s="6"/>
      <c r="H4" s="9"/>
      <c r="I4" s="5" t="s">
        <v>23</v>
      </c>
      <c r="J4" s="6">
        <v>7366.78</v>
      </c>
    </row>
    <row r="5" s="13" customFormat="1" ht="15" spans="1:10">
      <c r="A5" s="9"/>
      <c r="B5" s="9"/>
      <c r="C5" s="6"/>
      <c r="D5" s="7" t="s">
        <v>11</v>
      </c>
      <c r="E5" s="8">
        <v>0.03</v>
      </c>
      <c r="F5" s="6">
        <f>F3*E5</f>
        <v>1060.8759</v>
      </c>
      <c r="G5" s="6"/>
      <c r="H5" s="9"/>
      <c r="I5" s="5" t="s">
        <v>24</v>
      </c>
      <c r="J5" s="6">
        <v>2761202.29</v>
      </c>
    </row>
    <row r="6" s="13" customFormat="1" ht="15" spans="1:10">
      <c r="A6" s="9"/>
      <c r="B6" s="9"/>
      <c r="C6" s="6"/>
      <c r="D6" s="7" t="s">
        <v>12</v>
      </c>
      <c r="E6" s="8">
        <v>0.02</v>
      </c>
      <c r="F6" s="6">
        <f>F3*E6</f>
        <v>707.2506</v>
      </c>
      <c r="G6" s="6"/>
      <c r="H6" s="9"/>
      <c r="I6" s="5" t="s">
        <v>25</v>
      </c>
      <c r="J6" s="6">
        <v>1109513.6</v>
      </c>
    </row>
    <row r="7" s="13" customFormat="1" ht="15" spans="1:10">
      <c r="A7" s="9"/>
      <c r="B7" s="9"/>
      <c r="C7" s="6"/>
      <c r="D7" s="7" t="s">
        <v>13</v>
      </c>
      <c r="E7" s="10">
        <v>0.0003</v>
      </c>
      <c r="F7" s="6">
        <f>(C3+C4)*E7</f>
        <v>353.625262135922</v>
      </c>
      <c r="G7" s="6"/>
      <c r="H7" s="9"/>
      <c r="I7" s="5" t="s">
        <v>26</v>
      </c>
      <c r="J7" s="6">
        <f>J2-J3-J4-J5-J6</f>
        <v>-2589775.17</v>
      </c>
    </row>
    <row r="8" s="13" customFormat="1" ht="15" spans="1:14">
      <c r="A8" s="9"/>
      <c r="B8" s="9"/>
      <c r="C8" s="6"/>
      <c r="D8" s="7" t="s">
        <v>14</v>
      </c>
      <c r="E8" s="11"/>
      <c r="F8" s="6">
        <v>0</v>
      </c>
      <c r="G8" s="6"/>
      <c r="H8" s="9"/>
      <c r="I8" s="5" t="s">
        <v>27</v>
      </c>
      <c r="J8" s="6"/>
      <c r="M8" s="16"/>
      <c r="N8" s="16"/>
    </row>
    <row r="9" s="13" customFormat="1" ht="15" spans="1:14">
      <c r="A9" s="9"/>
      <c r="B9" s="9"/>
      <c r="C9" s="6"/>
      <c r="D9" s="7" t="s">
        <v>15</v>
      </c>
      <c r="E9" s="11"/>
      <c r="F9" s="6">
        <v>0</v>
      </c>
      <c r="G9" s="6"/>
      <c r="H9" s="9"/>
      <c r="I9" s="5" t="s">
        <v>4</v>
      </c>
      <c r="J9" s="8">
        <v>0.25</v>
      </c>
      <c r="M9" s="16"/>
      <c r="N9" s="16"/>
    </row>
    <row r="10" s="13" customFormat="1" ht="15" spans="1:10">
      <c r="A10" s="5" t="s">
        <v>32</v>
      </c>
      <c r="B10" s="6">
        <f>SUM(B3:B9)</f>
        <v>1214113.4</v>
      </c>
      <c r="C10" s="6">
        <f>SUM(C3:C9)</f>
        <v>1178750.87378641</v>
      </c>
      <c r="D10" s="7" t="s">
        <v>16</v>
      </c>
      <c r="E10" s="11"/>
      <c r="F10" s="6">
        <f>SUM(F3:F9)</f>
        <v>37837.9070621359</v>
      </c>
      <c r="G10" s="6">
        <f>SUM(G3:G9)</f>
        <v>0</v>
      </c>
      <c r="H10" s="9"/>
      <c r="I10" s="5" t="s">
        <v>28</v>
      </c>
      <c r="J10" s="6">
        <f>(J7-J8)*J9</f>
        <v>-647443.7925</v>
      </c>
    </row>
    <row r="13" spans="1:8">
      <c r="A13" s="1" t="s">
        <v>33</v>
      </c>
      <c r="B13" s="1"/>
      <c r="C13" s="2"/>
      <c r="D13" s="2"/>
      <c r="E13" s="2"/>
      <c r="F13" s="2"/>
      <c r="G13" s="2"/>
      <c r="H13" s="2"/>
    </row>
    <row r="14" spans="1:8">
      <c r="A14" s="3" t="s">
        <v>1</v>
      </c>
      <c r="B14" s="4" t="s">
        <v>18</v>
      </c>
      <c r="C14" s="3" t="s">
        <v>2</v>
      </c>
      <c r="D14" s="3" t="s">
        <v>3</v>
      </c>
      <c r="E14" s="4" t="s">
        <v>4</v>
      </c>
      <c r="F14" s="3" t="s">
        <v>5</v>
      </c>
      <c r="G14" s="3" t="s">
        <v>6</v>
      </c>
      <c r="H14" s="3" t="s">
        <v>7</v>
      </c>
    </row>
    <row r="15" ht="15" spans="1:8">
      <c r="A15" s="5" t="s">
        <v>30</v>
      </c>
      <c r="B15" s="6">
        <v>309523.2</v>
      </c>
      <c r="C15" s="6">
        <f>B15/1.03</f>
        <v>300507.961165049</v>
      </c>
      <c r="D15" s="7" t="s">
        <v>9</v>
      </c>
      <c r="E15" s="8">
        <v>0.03</v>
      </c>
      <c r="F15" s="6">
        <f>ROUND(C22*E15,2)</f>
        <v>48541.31</v>
      </c>
      <c r="G15" s="6"/>
      <c r="H15" s="9"/>
    </row>
    <row r="16" ht="15" spans="1:8">
      <c r="A16" s="5" t="s">
        <v>31</v>
      </c>
      <c r="B16" s="6">
        <v>1357061.79</v>
      </c>
      <c r="C16" s="6">
        <f>B16/1.03</f>
        <v>1317535.7184466</v>
      </c>
      <c r="D16" s="7" t="s">
        <v>10</v>
      </c>
      <c r="E16" s="8">
        <v>0.01</v>
      </c>
      <c r="F16" s="6">
        <f>F15*E16</f>
        <v>485.4131</v>
      </c>
      <c r="G16" s="6"/>
      <c r="H16" s="9"/>
    </row>
    <row r="17" ht="15" spans="1:8">
      <c r="A17" s="9"/>
      <c r="B17" s="9"/>
      <c r="C17" s="6"/>
      <c r="D17" s="7" t="s">
        <v>11</v>
      </c>
      <c r="E17" s="8">
        <v>0.03</v>
      </c>
      <c r="F17" s="6">
        <f>F15*E17</f>
        <v>1456.2393</v>
      </c>
      <c r="G17" s="6"/>
      <c r="H17" s="9"/>
    </row>
    <row r="18" ht="15" spans="1:8">
      <c r="A18" s="9"/>
      <c r="B18" s="9"/>
      <c r="C18" s="6"/>
      <c r="D18" s="7" t="s">
        <v>12</v>
      </c>
      <c r="E18" s="8">
        <v>0.02</v>
      </c>
      <c r="F18" s="6">
        <f>F15*E18</f>
        <v>970.8262</v>
      </c>
      <c r="G18" s="6"/>
      <c r="H18" s="9"/>
    </row>
    <row r="19" ht="15" spans="1:8">
      <c r="A19" s="9"/>
      <c r="B19" s="9"/>
      <c r="C19" s="6"/>
      <c r="D19" s="7" t="s">
        <v>13</v>
      </c>
      <c r="E19" s="10">
        <v>0.0003</v>
      </c>
      <c r="F19" s="6">
        <f>(C15+C16)*E19</f>
        <v>485.413103883495</v>
      </c>
      <c r="G19" s="6"/>
      <c r="H19" s="9"/>
    </row>
    <row r="20" ht="15" spans="1:8">
      <c r="A20" s="9"/>
      <c r="B20" s="9"/>
      <c r="C20" s="6"/>
      <c r="D20" s="7" t="s">
        <v>14</v>
      </c>
      <c r="E20" s="11"/>
      <c r="F20" s="6">
        <v>0</v>
      </c>
      <c r="G20" s="6"/>
      <c r="H20" s="9"/>
    </row>
    <row r="21" ht="15" spans="1:8">
      <c r="A21" s="9"/>
      <c r="B21" s="9"/>
      <c r="C21" s="6"/>
      <c r="D21" s="7" t="s">
        <v>15</v>
      </c>
      <c r="E21" s="11"/>
      <c r="F21" s="6">
        <v>0</v>
      </c>
      <c r="G21" s="6"/>
      <c r="H21" s="9"/>
    </row>
    <row r="22" ht="15" spans="1:8">
      <c r="A22" s="5" t="s">
        <v>32</v>
      </c>
      <c r="B22" s="6">
        <f t="shared" ref="B22:G22" si="0">SUM(B15:B21)</f>
        <v>1666584.99</v>
      </c>
      <c r="C22" s="6">
        <f t="shared" si="0"/>
        <v>1618043.67961165</v>
      </c>
      <c r="D22" s="7" t="s">
        <v>16</v>
      </c>
      <c r="E22" s="11"/>
      <c r="F22" s="6">
        <f t="shared" si="0"/>
        <v>51939.2017038835</v>
      </c>
      <c r="G22" s="6">
        <f t="shared" si="0"/>
        <v>0</v>
      </c>
      <c r="H22" s="9"/>
    </row>
  </sheetData>
  <mergeCells count="3">
    <mergeCell ref="A1:H1"/>
    <mergeCell ref="I1:J1"/>
    <mergeCell ref="A13:H1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tabSelected="1" zoomScale="115" zoomScaleNormal="115" topLeftCell="A12" workbookViewId="0">
      <selection activeCell="G28" sqref="G28"/>
    </sheetView>
  </sheetViews>
  <sheetFormatPr defaultColWidth="9" defaultRowHeight="13.5"/>
  <cols>
    <col min="1" max="1" width="15.125" customWidth="1"/>
    <col min="2" max="2" width="17.125" customWidth="1"/>
    <col min="3" max="3" width="18.875" customWidth="1"/>
    <col min="4" max="4" width="11.625" customWidth="1"/>
    <col min="5" max="5" width="15" customWidth="1"/>
    <col min="6" max="6" width="7.25" customWidth="1"/>
    <col min="7" max="7" width="8.875" customWidth="1"/>
    <col min="8" max="8" width="8.625" customWidth="1"/>
    <col min="9" max="9" width="4.875" customWidth="1"/>
  </cols>
  <sheetData>
    <row r="1" spans="1:9">
      <c r="A1" s="1" t="s">
        <v>19</v>
      </c>
      <c r="B1" s="1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4" t="s">
        <v>18</v>
      </c>
      <c r="C2" s="3" t="s">
        <v>2</v>
      </c>
      <c r="D2" s="4" t="s">
        <v>34</v>
      </c>
      <c r="E2" s="3" t="s">
        <v>3</v>
      </c>
      <c r="F2" s="4" t="s">
        <v>4</v>
      </c>
      <c r="G2" s="3" t="s">
        <v>5</v>
      </c>
      <c r="H2" s="3" t="s">
        <v>6</v>
      </c>
      <c r="I2" s="3" t="s">
        <v>7</v>
      </c>
    </row>
    <row r="3" ht="15" spans="1:9">
      <c r="A3" s="5" t="s">
        <v>30</v>
      </c>
      <c r="B3" s="6">
        <v>309523.2</v>
      </c>
      <c r="C3" s="6">
        <f>B3/1.03</f>
        <v>300507.961165049</v>
      </c>
      <c r="D3" s="6">
        <v>1076280</v>
      </c>
      <c r="E3" s="7" t="s">
        <v>9</v>
      </c>
      <c r="F3" s="8">
        <v>0.03</v>
      </c>
      <c r="G3" s="6">
        <f>ROUND(C10*F3,2)</f>
        <v>48541.31</v>
      </c>
      <c r="H3" s="6"/>
      <c r="I3" s="9"/>
    </row>
    <row r="4" ht="15" spans="1:9">
      <c r="A4" s="5" t="s">
        <v>31</v>
      </c>
      <c r="B4" s="6">
        <v>1357061.79</v>
      </c>
      <c r="C4" s="6">
        <f>B4/1.03</f>
        <v>1317535.7184466</v>
      </c>
      <c r="D4" s="6">
        <v>4785514</v>
      </c>
      <c r="E4" s="7" t="s">
        <v>10</v>
      </c>
      <c r="F4" s="8">
        <v>0.01</v>
      </c>
      <c r="G4" s="6">
        <f>G3*F4</f>
        <v>485.4131</v>
      </c>
      <c r="H4" s="6"/>
      <c r="I4" s="9"/>
    </row>
    <row r="5" ht="15" spans="1:9">
      <c r="A5" s="9"/>
      <c r="B5" s="9"/>
      <c r="C5" s="6"/>
      <c r="D5" s="6"/>
      <c r="E5" s="7" t="s">
        <v>11</v>
      </c>
      <c r="F5" s="8">
        <v>0.03</v>
      </c>
      <c r="G5" s="6">
        <f>G3*F5</f>
        <v>1456.2393</v>
      </c>
      <c r="H5" s="6"/>
      <c r="I5" s="9"/>
    </row>
    <row r="6" ht="15" spans="1:9">
      <c r="A6" s="9"/>
      <c r="B6" s="9"/>
      <c r="C6" s="6"/>
      <c r="D6" s="6"/>
      <c r="E6" s="7" t="s">
        <v>12</v>
      </c>
      <c r="F6" s="8">
        <v>0.02</v>
      </c>
      <c r="G6" s="6">
        <f>G3*F6</f>
        <v>970.8262</v>
      </c>
      <c r="H6" s="6"/>
      <c r="I6" s="9"/>
    </row>
    <row r="7" ht="15" spans="1:9">
      <c r="A7" s="9"/>
      <c r="B7" s="9"/>
      <c r="C7" s="6"/>
      <c r="D7" s="6"/>
      <c r="E7" s="7" t="s">
        <v>13</v>
      </c>
      <c r="F7" s="10">
        <v>0.0003</v>
      </c>
      <c r="G7" s="6">
        <f>(C3+C4)*F7</f>
        <v>485.413103883495</v>
      </c>
      <c r="H7" s="6"/>
      <c r="I7" s="9"/>
    </row>
    <row r="8" ht="15" spans="1:9">
      <c r="A8" s="9"/>
      <c r="B8" s="9"/>
      <c r="C8" s="6"/>
      <c r="D8" s="6"/>
      <c r="E8" s="7" t="s">
        <v>14</v>
      </c>
      <c r="F8" s="11"/>
      <c r="G8" s="6">
        <v>0</v>
      </c>
      <c r="H8" s="6"/>
      <c r="I8" s="9"/>
    </row>
    <row r="9" ht="15" spans="1:9">
      <c r="A9" s="9"/>
      <c r="B9" s="9"/>
      <c r="C9" s="6"/>
      <c r="D9" s="6"/>
      <c r="E9" s="7" t="s">
        <v>15</v>
      </c>
      <c r="F9" s="11"/>
      <c r="G9" s="6">
        <v>0</v>
      </c>
      <c r="H9" s="6"/>
      <c r="I9" s="9"/>
    </row>
    <row r="10" ht="15" spans="1:9">
      <c r="A10" s="5" t="s">
        <v>32</v>
      </c>
      <c r="B10" s="6">
        <f>SUM(B3:B9)</f>
        <v>1666584.99</v>
      </c>
      <c r="C10" s="6">
        <f>SUM(C3:C9)</f>
        <v>1618043.67961165</v>
      </c>
      <c r="D10" s="6">
        <f>SUM(D3:D9)</f>
        <v>5861794</v>
      </c>
      <c r="E10" s="7" t="s">
        <v>16</v>
      </c>
      <c r="F10" s="11"/>
      <c r="G10" s="6">
        <f>SUM(G3:G9)</f>
        <v>51939.2017038835</v>
      </c>
      <c r="H10" s="6">
        <f>SUM(H3:H9)</f>
        <v>0</v>
      </c>
      <c r="I10" s="9"/>
    </row>
    <row r="13" spans="1:9">
      <c r="A13" s="1" t="s">
        <v>33</v>
      </c>
      <c r="B13" s="1"/>
      <c r="C13" s="2"/>
      <c r="D13" s="2"/>
      <c r="E13" s="2"/>
      <c r="F13" s="2"/>
      <c r="G13" s="2"/>
      <c r="H13" s="2"/>
      <c r="I13" s="2"/>
    </row>
    <row r="14" spans="1:9">
      <c r="A14" s="3" t="s">
        <v>1</v>
      </c>
      <c r="B14" s="4" t="s">
        <v>18</v>
      </c>
      <c r="C14" s="3" t="s">
        <v>2</v>
      </c>
      <c r="D14" s="4" t="s">
        <v>34</v>
      </c>
      <c r="E14" s="3" t="s">
        <v>3</v>
      </c>
      <c r="F14" s="4" t="s">
        <v>4</v>
      </c>
      <c r="G14" s="3" t="s">
        <v>5</v>
      </c>
      <c r="H14" s="3" t="s">
        <v>6</v>
      </c>
      <c r="I14" s="3" t="s">
        <v>7</v>
      </c>
    </row>
    <row r="15" ht="15" spans="1:9">
      <c r="A15" s="5" t="s">
        <v>30</v>
      </c>
      <c r="B15" s="6">
        <v>252925.8</v>
      </c>
      <c r="C15" s="6">
        <f>B15/1.03</f>
        <v>245559.029126214</v>
      </c>
      <c r="D15" s="6">
        <v>1076280</v>
      </c>
      <c r="E15" s="7" t="s">
        <v>9</v>
      </c>
      <c r="F15" s="8">
        <v>0.03</v>
      </c>
      <c r="G15" s="6">
        <f>ROUND(C23*F15,2)</f>
        <v>40121.99</v>
      </c>
      <c r="H15" s="6"/>
      <c r="I15" s="9"/>
    </row>
    <row r="16" ht="15" spans="1:9">
      <c r="A16" s="5" t="s">
        <v>31</v>
      </c>
      <c r="B16" s="6">
        <v>1124595.79</v>
      </c>
      <c r="C16" s="6">
        <f>B16/1.03</f>
        <v>1091840.57281553</v>
      </c>
      <c r="D16" s="6">
        <v>4785514</v>
      </c>
      <c r="E16" s="7" t="s">
        <v>10</v>
      </c>
      <c r="F16" s="8">
        <v>0.01</v>
      </c>
      <c r="G16" s="6">
        <f>G15*F16</f>
        <v>401.2199</v>
      </c>
      <c r="H16" s="6"/>
      <c r="I16" s="9"/>
    </row>
    <row r="17" ht="15" spans="1:9">
      <c r="A17" s="9"/>
      <c r="B17" s="9"/>
      <c r="C17" s="6"/>
      <c r="D17" s="6"/>
      <c r="E17" s="7" t="s">
        <v>11</v>
      </c>
      <c r="F17" s="8">
        <v>0.03</v>
      </c>
      <c r="G17" s="6">
        <f>G15*F17</f>
        <v>1203.6597</v>
      </c>
      <c r="H17" s="6"/>
      <c r="I17" s="9"/>
    </row>
    <row r="18" ht="15" spans="1:9">
      <c r="A18" s="9"/>
      <c r="B18" s="9"/>
      <c r="C18" s="6"/>
      <c r="D18" s="6"/>
      <c r="E18" s="7" t="s">
        <v>12</v>
      </c>
      <c r="F18" s="8">
        <v>0.02</v>
      </c>
      <c r="G18" s="6">
        <f>G15*F18</f>
        <v>802.4398</v>
      </c>
      <c r="H18" s="6"/>
      <c r="I18" s="9"/>
    </row>
    <row r="19" ht="15" spans="1:9">
      <c r="A19" s="9"/>
      <c r="B19" s="9"/>
      <c r="C19" s="6"/>
      <c r="D19" s="6"/>
      <c r="E19" s="7" t="s">
        <v>13</v>
      </c>
      <c r="F19" s="10">
        <v>0.0003</v>
      </c>
      <c r="G19" s="6">
        <f>(C15+C16)*F19</f>
        <v>401.219880582524</v>
      </c>
      <c r="H19" s="6"/>
      <c r="I19" s="9"/>
    </row>
    <row r="20" ht="15" spans="1:9">
      <c r="A20" s="9"/>
      <c r="B20" s="9"/>
      <c r="C20" s="6"/>
      <c r="D20" s="6"/>
      <c r="E20" s="7" t="s">
        <v>35</v>
      </c>
      <c r="F20" s="12">
        <v>0.004</v>
      </c>
      <c r="G20" s="6">
        <f>D23*F20</f>
        <v>23447.176</v>
      </c>
      <c r="H20" s="6"/>
      <c r="I20" s="9"/>
    </row>
    <row r="21" ht="15" spans="1:9">
      <c r="A21" s="9"/>
      <c r="B21" s="9"/>
      <c r="C21" s="6"/>
      <c r="D21" s="6"/>
      <c r="E21" s="7" t="s">
        <v>14</v>
      </c>
      <c r="F21" s="11"/>
      <c r="G21" s="6">
        <v>0</v>
      </c>
      <c r="H21" s="6"/>
      <c r="I21" s="9"/>
    </row>
    <row r="22" ht="15" spans="1:9">
      <c r="A22" s="9"/>
      <c r="B22" s="9"/>
      <c r="C22" s="6"/>
      <c r="D22" s="6"/>
      <c r="E22" s="7" t="s">
        <v>15</v>
      </c>
      <c r="F22" s="11"/>
      <c r="G22" s="6">
        <v>0</v>
      </c>
      <c r="H22" s="6"/>
      <c r="I22" s="9"/>
    </row>
    <row r="23" ht="15" spans="1:9">
      <c r="A23" s="5" t="s">
        <v>32</v>
      </c>
      <c r="B23" s="6">
        <f>SUM(B15:B22)</f>
        <v>1377521.59</v>
      </c>
      <c r="C23" s="6">
        <f>SUM(C15:C22)</f>
        <v>1337399.60194174</v>
      </c>
      <c r="D23" s="6">
        <f>SUM(D15:D22)</f>
        <v>5861794</v>
      </c>
      <c r="E23" s="7" t="s">
        <v>16</v>
      </c>
      <c r="F23" s="11"/>
      <c r="G23" s="6">
        <f>SUM(G15:G22)</f>
        <v>66377.7052805825</v>
      </c>
      <c r="H23" s="6">
        <f>SUM(H15:H22)</f>
        <v>0</v>
      </c>
      <c r="I23" s="9"/>
    </row>
    <row r="26" spans="1:9">
      <c r="A26" s="1" t="s">
        <v>36</v>
      </c>
      <c r="B26" s="1"/>
      <c r="C26" s="2"/>
      <c r="D26" s="2"/>
      <c r="E26" s="2"/>
      <c r="F26" s="2"/>
      <c r="G26" s="2"/>
      <c r="H26" s="2"/>
      <c r="I26" s="2"/>
    </row>
    <row r="27" spans="1:9">
      <c r="A27" s="3" t="s">
        <v>1</v>
      </c>
      <c r="B27" s="4" t="s">
        <v>18</v>
      </c>
      <c r="C27" s="3" t="s">
        <v>2</v>
      </c>
      <c r="D27" s="4" t="s">
        <v>34</v>
      </c>
      <c r="E27" s="3" t="s">
        <v>3</v>
      </c>
      <c r="F27" s="4" t="s">
        <v>4</v>
      </c>
      <c r="G27" s="3" t="s">
        <v>5</v>
      </c>
      <c r="H27" s="3" t="s">
        <v>6</v>
      </c>
      <c r="I27" s="3" t="s">
        <v>7</v>
      </c>
    </row>
    <row r="28" ht="15" spans="1:9">
      <c r="A28" s="5" t="s">
        <v>30</v>
      </c>
      <c r="B28" s="6">
        <f>D28*0.235</f>
        <v>269780</v>
      </c>
      <c r="C28" s="6">
        <f>B28/1.03</f>
        <v>261922.330097087</v>
      </c>
      <c r="D28" s="6">
        <v>1148000</v>
      </c>
      <c r="E28" s="7" t="s">
        <v>9</v>
      </c>
      <c r="F28" s="8">
        <v>0.03</v>
      </c>
      <c r="G28" s="6">
        <f>ROUND(C36*F28,2)</f>
        <v>37327.81</v>
      </c>
      <c r="H28" s="6"/>
      <c r="I28" s="9"/>
    </row>
    <row r="29" ht="15" spans="1:9">
      <c r="A29" s="5" t="s">
        <v>31</v>
      </c>
      <c r="B29" s="6">
        <f>D29*0.235</f>
        <v>1011808.01</v>
      </c>
      <c r="C29" s="6">
        <f>B29/1.03</f>
        <v>982337.873786408</v>
      </c>
      <c r="D29" s="6">
        <v>4305566</v>
      </c>
      <c r="E29" s="7" t="s">
        <v>10</v>
      </c>
      <c r="F29" s="8">
        <v>0.01</v>
      </c>
      <c r="G29" s="6">
        <f>G28*F29</f>
        <v>373.2781</v>
      </c>
      <c r="H29" s="6"/>
      <c r="I29" s="9"/>
    </row>
    <row r="30" ht="15" spans="1:9">
      <c r="A30" s="9"/>
      <c r="B30" s="9"/>
      <c r="C30" s="6"/>
      <c r="D30" s="6"/>
      <c r="E30" s="7" t="s">
        <v>11</v>
      </c>
      <c r="F30" s="8">
        <v>0.03</v>
      </c>
      <c r="G30" s="6">
        <f>G28*F30</f>
        <v>1119.8343</v>
      </c>
      <c r="H30" s="6"/>
      <c r="I30" s="9"/>
    </row>
    <row r="31" ht="15" spans="1:9">
      <c r="A31" s="9"/>
      <c r="B31" s="9"/>
      <c r="C31" s="6"/>
      <c r="D31" s="6"/>
      <c r="E31" s="7" t="s">
        <v>12</v>
      </c>
      <c r="F31" s="8">
        <v>0.02</v>
      </c>
      <c r="G31" s="6">
        <f>G28*F31</f>
        <v>746.5562</v>
      </c>
      <c r="H31" s="6"/>
      <c r="I31" s="9"/>
    </row>
    <row r="32" ht="15" spans="1:9">
      <c r="A32" s="9"/>
      <c r="B32" s="9"/>
      <c r="C32" s="6"/>
      <c r="D32" s="6"/>
      <c r="E32" s="7" t="s">
        <v>13</v>
      </c>
      <c r="F32" s="10">
        <v>0.0003</v>
      </c>
      <c r="G32" s="6">
        <f>(C28+C29)*F32</f>
        <v>373.278061165048</v>
      </c>
      <c r="H32" s="6"/>
      <c r="I32" s="9"/>
    </row>
    <row r="33" ht="15" spans="1:9">
      <c r="A33" s="9"/>
      <c r="B33" s="9"/>
      <c r="C33" s="6"/>
      <c r="D33" s="6"/>
      <c r="E33" s="7" t="s">
        <v>35</v>
      </c>
      <c r="F33" s="12">
        <v>0.004</v>
      </c>
      <c r="G33" s="6">
        <f>D36*F33</f>
        <v>21814.264</v>
      </c>
      <c r="H33" s="6"/>
      <c r="I33" s="9"/>
    </row>
    <row r="34" ht="15" spans="1:9">
      <c r="A34" s="9"/>
      <c r="B34" s="9"/>
      <c r="C34" s="6"/>
      <c r="D34" s="6"/>
      <c r="E34" s="7" t="s">
        <v>14</v>
      </c>
      <c r="F34" s="11"/>
      <c r="G34" s="6">
        <v>0</v>
      </c>
      <c r="H34" s="6"/>
      <c r="I34" s="9"/>
    </row>
    <row r="35" ht="15" spans="1:9">
      <c r="A35" s="9"/>
      <c r="B35" s="9"/>
      <c r="C35" s="6"/>
      <c r="D35" s="6"/>
      <c r="E35" s="7" t="s">
        <v>15</v>
      </c>
      <c r="F35" s="11"/>
      <c r="G35" s="6">
        <v>0</v>
      </c>
      <c r="H35" s="6"/>
      <c r="I35" s="9"/>
    </row>
    <row r="36" ht="15" spans="1:9">
      <c r="A36" s="5" t="s">
        <v>32</v>
      </c>
      <c r="B36" s="6">
        <f t="shared" ref="B36:H36" si="0">SUM(B28:B35)</f>
        <v>1281588.01</v>
      </c>
      <c r="C36" s="6">
        <f t="shared" si="0"/>
        <v>1244260.20388349</v>
      </c>
      <c r="D36" s="6">
        <f t="shared" si="0"/>
        <v>5453566</v>
      </c>
      <c r="E36" s="7" t="s">
        <v>16</v>
      </c>
      <c r="F36" s="11"/>
      <c r="G36" s="6">
        <f t="shared" si="0"/>
        <v>61755.0206611651</v>
      </c>
      <c r="H36" s="6">
        <f t="shared" si="0"/>
        <v>0</v>
      </c>
      <c r="I36" s="9"/>
    </row>
  </sheetData>
  <mergeCells count="3">
    <mergeCell ref="A1:I1"/>
    <mergeCell ref="A13:I13"/>
    <mergeCell ref="A26:I2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2023年</vt:lpstr>
      <vt:lpstr>2024年</vt:lpstr>
      <vt:lpstr>2025年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绿色军营</cp:lastModifiedBy>
  <dcterms:created xsi:type="dcterms:W3CDTF">2023-11-07T09:32:00Z</dcterms:created>
  <dcterms:modified xsi:type="dcterms:W3CDTF">2025-03-05T03:34:28Z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72D0CC31627D461B9D4FA02F7D08681B_11</vt:lpwstr>
  </property>
  <property fmtid="{D5CDD505-2E9C-101B-9397-08002B2CF9AE}" pid="3" name="KSOProductBuildVer">
    <vt:lpwstr>2052-12.1.0.20305</vt:lpwstr>
  </property>
</Properties>
</file>