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26" name="ID_A0696D5AF9F043C78F828F881957BB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42075100"/>
          <a:ext cx="1261110" cy="180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3" name="ID_773D2A33FAEF4C33A8A487A28BB89BC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05150" y="18529300"/>
          <a:ext cx="12484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6" name="ID_7FE3EEB2787C4BA4AF28A975B5B32AE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05150" y="5994400"/>
          <a:ext cx="12484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3" name="ID_257132D4CFB541BABFCDA4C6B5F361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05150" y="4203700"/>
          <a:ext cx="12388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1" name="ID_BE52FB4328EE4B96817E11DDF327D9A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381375" y="34836100"/>
          <a:ext cx="125476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0" name="ID_E9FE6438E6EC490992E4C3D3A0DB6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381375" y="33007300"/>
          <a:ext cx="123634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7" name="ID_35B9C70E35B2493DB9AA5803C7AB368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381375" y="43878500"/>
          <a:ext cx="1255395" cy="180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4" name="ID_1A7E57564810420BAB739BAE130D8D9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381375" y="29349700"/>
          <a:ext cx="124968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2" name="ID_136EB12DA8C444EFAD355A7EC5259C5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105150" y="16738600"/>
          <a:ext cx="125349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3" name="ID_2EA9F0F89FA94D1E9CDFB03367720C6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381375" y="40271700"/>
          <a:ext cx="1264920" cy="180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5" name="ID_D2B6DA9555984E928259C3561DBF626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429000" y="2413000"/>
          <a:ext cx="12388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9" name="ID_1C235DBA95B8441F8CABFE6687C2524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381375" y="31209615"/>
          <a:ext cx="124523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2" name="ID_D524E41B60B14067985B5DBFF7C51B6C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381375" y="36664900"/>
          <a:ext cx="122491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0" name="ID_9E86ABCEE60E4190AC0E983FF0856B0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105150" y="13157200"/>
          <a:ext cx="122999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4" name="ID_90D7D20A790C4B9BBE0805A6644A4E9D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105150" y="20320000"/>
          <a:ext cx="124523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8" name="ID_3F2280C58A554DC1A9F23368CCF3B30F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381375" y="29380815"/>
          <a:ext cx="125539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7" name="ID_9869DCDF399549BC85021D8819F4107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105150" y="25692100"/>
          <a:ext cx="12357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4" name="ID_8ED8F16924164D48ACB5C7051127B79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484245" y="641350"/>
          <a:ext cx="1203325" cy="1723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5" name="ID_D1D67AB00E8E4F4AAAD4CB9DE75E5E6B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381375" y="45681900"/>
          <a:ext cx="1258570" cy="1803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<sst xmlns="http://schemas.openxmlformats.org/spreadsheetml/2006/main" count="93" uniqueCount="74">
  <si>
    <t>画堂春·锦2024.12月客介图片</t>
  </si>
  <si>
    <t>序号</t>
  </si>
  <si>
    <t>姓名</t>
  </si>
  <si>
    <t>房号</t>
  </si>
  <si>
    <t>介绍人</t>
  </si>
  <si>
    <t>电话号码</t>
  </si>
  <si>
    <t>介绍登记记录1</t>
  </si>
  <si>
    <t>置业顾问</t>
  </si>
  <si>
    <t>签合同日期</t>
  </si>
  <si>
    <t>杜逸心</t>
  </si>
  <si>
    <t>1-1-302</t>
  </si>
  <si>
    <t>杜莉娟</t>
  </si>
  <si>
    <t>刘宁宁</t>
  </si>
  <si>
    <t>王婷</t>
  </si>
  <si>
    <t>1-1-1001</t>
  </si>
  <si>
    <t>孟楷</t>
  </si>
  <si>
    <t>霍苒</t>
  </si>
  <si>
    <t>杨旭元</t>
  </si>
  <si>
    <t>1-2-801</t>
  </si>
  <si>
    <t>冯亚勤</t>
  </si>
  <si>
    <t>阿斯尔</t>
  </si>
  <si>
    <t>3-1-1002</t>
  </si>
  <si>
    <t>刘建云</t>
  </si>
  <si>
    <t>连阵阵</t>
  </si>
  <si>
    <t>孙翔</t>
  </si>
  <si>
    <t>6-3-901</t>
  </si>
  <si>
    <t>张玉琴</t>
  </si>
  <si>
    <t>邱红</t>
  </si>
  <si>
    <t>7-1-401</t>
  </si>
  <si>
    <t>马婷婷</t>
  </si>
  <si>
    <t>李秀莲</t>
  </si>
  <si>
    <t>万新辉</t>
  </si>
  <si>
    <t>8-1-202</t>
  </si>
  <si>
    <t>喻强</t>
  </si>
  <si>
    <t>陈祖柏</t>
  </si>
  <si>
    <t>8-2-402</t>
  </si>
  <si>
    <t>尹桂云</t>
  </si>
  <si>
    <t>潘亦玹</t>
  </si>
  <si>
    <t>赵伶俐</t>
  </si>
  <si>
    <t>8-2-1002</t>
  </si>
  <si>
    <t>袁晨希</t>
  </si>
  <si>
    <t>闫金秀</t>
  </si>
  <si>
    <t>李鑫</t>
  </si>
  <si>
    <t>8-3-702</t>
  </si>
  <si>
    <t>武晓艳</t>
  </si>
  <si>
    <t>刘志鹏</t>
  </si>
  <si>
    <t>14-1层14</t>
  </si>
  <si>
    <t>李小倩</t>
  </si>
  <si>
    <t>滕丽萍</t>
  </si>
  <si>
    <t>16-1层16</t>
  </si>
  <si>
    <t>钟富成</t>
  </si>
  <si>
    <t>李浩辰</t>
  </si>
  <si>
    <t>16-2层17</t>
  </si>
  <si>
    <t>李志献</t>
  </si>
  <si>
    <t>李义华</t>
  </si>
  <si>
    <t>16-2层18</t>
  </si>
  <si>
    <t>周娟</t>
  </si>
  <si>
    <t>张芸绮</t>
  </si>
  <si>
    <t>19-1层15</t>
  </si>
  <si>
    <t>罗亮</t>
  </si>
  <si>
    <t>赵江龙</t>
  </si>
  <si>
    <t>19-1层16</t>
  </si>
  <si>
    <t>19-1层17</t>
  </si>
  <si>
    <t>苟育伟</t>
  </si>
  <si>
    <t>7-2-201</t>
  </si>
  <si>
    <t>祁雪莲</t>
  </si>
  <si>
    <t>8-1-201</t>
  </si>
  <si>
    <t>严伟哲</t>
  </si>
  <si>
    <t>吕双菊</t>
  </si>
  <si>
    <t>8-3-601</t>
  </si>
  <si>
    <t>屈晓燕</t>
  </si>
  <si>
    <t>高旭</t>
  </si>
  <si>
    <t>1-1-701</t>
  </si>
  <si>
    <t>张勇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</si>
</sst>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9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 applyProtection="1">
      <alignment horizontal="center" vertical="center" wrapText="1" shrinkToFit="1"/>
    </xf>
    <xf numFmtId="49" fontId="0" fillId="0" borderId="2" xfId="0" applyNumberForma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7" fillId="0" borderId="2" xfId="1" applyNumberFormat="1" applyFont="1" applyFill="1" applyBorder="1" applyAlignment="1" applyProtection="1">
      <alignment horizontal="center" vertical="center"/>
      <protection locked="0" hidden="1"/>
    </xf>
    <xf numFmtId="49" fontId="0" fillId="0" borderId="3" xfId="0" applyNumberFormat="1" applyBorder="1" applyAlignment="1">
      <alignment horizontal="center" vertical="center"/>
    </xf>
    <xf numFmtId="14" fontId="8" fillId="0" borderId="2" xfId="1" applyNumberFormat="1" applyFont="1" applyFill="1" applyBorder="1" applyAlignment="1" applyProtection="1">
      <alignment horizontal="center" vertical="center" shrinkToFit="1"/>
      <protection locked="0"/>
    </xf>
    <xf numFmtId="49" fontId="5" fillId="0" borderId="2" xfId="1" applyNumberFormat="1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17" workbookViewId="0">
      <selection activeCell="D27" sqref="D27"/>
    </sheetView>
  </sheetViews>
  <sheetFormatPr defaultColWidth="9" defaultRowHeight="13.5" outlineLevelCol="7"/>
  <cols>
    <col min="1" max="1" width="6.38333333333333" style="2" customWidth="1"/>
    <col min="2" max="3" width="9" style="2"/>
    <col min="4" max="4" width="14.875" style="2" customWidth="1"/>
    <col min="5" max="5" width="12.625" style="2"/>
    <col min="6" max="6" width="18" style="2" customWidth="1"/>
    <col min="7" max="7" width="11.9916666666667" style="2" customWidth="1"/>
    <col min="8" max="8" width="11.6166666666667" style="2" customWidth="1"/>
    <col min="9" max="16384" width="9" style="2"/>
  </cols>
  <sheetData>
    <row r="1" s="1" customFormat="1" ht="1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="2" customFormat="1" ht="141" customHeight="1" spans="1:8">
      <c r="A3" s="7">
        <f>ROW()-2</f>
        <v>1</v>
      </c>
      <c r="B3" s="8" t="s">
        <v>9</v>
      </c>
      <c r="C3" s="8" t="s">
        <v>10</v>
      </c>
      <c r="D3" s="8" t="s">
        <v>11</v>
      </c>
      <c r="E3" s="8">
        <v>13667553321</v>
      </c>
      <c r="F3" s="9" t="str">
        <f>_xlfn.DISPIMG("ID_773D2A33FAEF4C33A8A487A28BB89BC9",1)</f>
        <v>=DISPIMG("ID_773D2A33FAEF4C33A8A487A28BB89BC9",1)</v>
      </c>
      <c r="G3" s="7" t="s">
        <v>12</v>
      </c>
      <c r="H3" s="10">
        <v>45631</v>
      </c>
    </row>
    <row r="4" s="2" customFormat="1" ht="141" customHeight="1" spans="1:8">
      <c r="A4" s="7">
        <f>ROW()-2</f>
        <v>2</v>
      </c>
      <c r="B4" s="8" t="s">
        <v>13</v>
      </c>
      <c r="C4" s="8" t="s">
        <v>14</v>
      </c>
      <c r="D4" s="8" t="s">
        <v>15</v>
      </c>
      <c r="E4" s="8">
        <v>15099250994</v>
      </c>
      <c r="F4" s="9" t="str">
        <f>_xlfn.DISPIMG("ID_7FE3EEB2787C4BA4AF28A975B5B32AE6",1)</f>
        <v>=DISPIMG("ID_7FE3EEB2787C4BA4AF28A975B5B32AE6",1)</v>
      </c>
      <c r="G4" s="7" t="s">
        <v>16</v>
      </c>
      <c r="H4" s="10">
        <v>45620</v>
      </c>
    </row>
    <row r="5" s="2" customFormat="1" ht="141" customHeight="1" spans="1:8">
      <c r="A5" s="7">
        <f>ROW()-2</f>
        <v>3</v>
      </c>
      <c r="B5" s="8" t="s">
        <v>17</v>
      </c>
      <c r="C5" s="8" t="s">
        <v>18</v>
      </c>
      <c r="D5" s="8" t="s">
        <v>19</v>
      </c>
      <c r="E5" s="8">
        <v>18095831350</v>
      </c>
      <c r="F5" s="9" t="str">
        <f>_xlfn.DISPIMG("ID_257132D4CFB541BABFCDA4C6B5F36179",1)</f>
        <v>=DISPIMG("ID_257132D4CFB541BABFCDA4C6B5F36179",1)</v>
      </c>
      <c r="G5" s="7" t="s">
        <v>16</v>
      </c>
      <c r="H5" s="10">
        <v>45620</v>
      </c>
    </row>
    <row r="6" s="2" customFormat="1" ht="142" customHeight="1" spans="1:8">
      <c r="A6" s="7">
        <f t="shared" ref="A6:A11" si="0">ROW()-2</f>
        <v>4</v>
      </c>
      <c r="B6" s="8" t="s">
        <v>20</v>
      </c>
      <c r="C6" s="8" t="s">
        <v>21</v>
      </c>
      <c r="D6" s="8" t="s">
        <v>22</v>
      </c>
      <c r="E6" s="8">
        <v>13899099509</v>
      </c>
      <c r="F6" s="11" t="str">
        <f>_xlfn.DISPIMG("ID_A0696D5AF9F043C78F828F881957BB49",1)</f>
        <v>=DISPIMG("ID_A0696D5AF9F043C78F828F881957BB49",1)</v>
      </c>
      <c r="G6" s="12" t="s">
        <v>23</v>
      </c>
      <c r="H6" s="10">
        <v>45627</v>
      </c>
    </row>
    <row r="7" s="2" customFormat="1" ht="142" customHeight="1" spans="1:8">
      <c r="A7" s="7">
        <f t="shared" si="0"/>
        <v>5</v>
      </c>
      <c r="B7" s="8" t="s">
        <v>24</v>
      </c>
      <c r="C7" s="8" t="s">
        <v>25</v>
      </c>
      <c r="D7" s="8" t="s">
        <v>22</v>
      </c>
      <c r="E7" s="8">
        <v>13899099509</v>
      </c>
      <c r="F7" s="11" t="str">
        <f>_xlfn.DISPIMG("ID_35B9C70E35B2493DB9AA5803C7AB3688",1)</f>
        <v>=DISPIMG("ID_35B9C70E35B2493DB9AA5803C7AB3688",1)</v>
      </c>
      <c r="G7" s="12" t="s">
        <v>26</v>
      </c>
      <c r="H7" s="10">
        <v>45623</v>
      </c>
    </row>
    <row r="8" s="2" customFormat="1" ht="141" customHeight="1" spans="1:8">
      <c r="A8" s="7">
        <f t="shared" si="0"/>
        <v>6</v>
      </c>
      <c r="B8" s="8" t="s">
        <v>27</v>
      </c>
      <c r="C8" s="8" t="s">
        <v>28</v>
      </c>
      <c r="D8" s="8" t="s">
        <v>29</v>
      </c>
      <c r="E8" s="8">
        <v>13239073332</v>
      </c>
      <c r="F8" s="9" t="str">
        <f>_xlfn.DISPIMG("ID_136EB12DA8C444EFAD355A7EC5259C54",1)</f>
        <v>=DISPIMG("ID_136EB12DA8C444EFAD355A7EC5259C54",1)</v>
      </c>
      <c r="G8" s="7" t="s">
        <v>30</v>
      </c>
      <c r="H8" s="10">
        <v>45624</v>
      </c>
    </row>
    <row r="9" s="2" customFormat="1" ht="141" customHeight="1" spans="1:8">
      <c r="A9" s="7">
        <f t="shared" si="0"/>
        <v>7</v>
      </c>
      <c r="B9" s="8" t="s">
        <v>31</v>
      </c>
      <c r="C9" s="8" t="s">
        <v>32</v>
      </c>
      <c r="D9" s="8" t="s">
        <v>33</v>
      </c>
      <c r="E9" s="8">
        <v>13629949350</v>
      </c>
      <c r="F9" s="9" t="str">
        <f>_xlfn.DISPIMG("ID_D2B6DA9555984E928259C3561DBF6263",1)</f>
        <v>=DISPIMG("ID_D2B6DA9555984E928259C3561DBF6263",1)</v>
      </c>
      <c r="G9" s="7" t="s">
        <v>30</v>
      </c>
      <c r="H9" s="10">
        <v>45611</v>
      </c>
    </row>
    <row r="10" s="2" customFormat="1" ht="141" customHeight="1" spans="1:8">
      <c r="A10" s="7">
        <f t="shared" si="0"/>
        <v>8</v>
      </c>
      <c r="B10" s="8" t="s">
        <v>34</v>
      </c>
      <c r="C10" s="8" t="s">
        <v>35</v>
      </c>
      <c r="D10" s="8" t="s">
        <v>36</v>
      </c>
      <c r="E10" s="8">
        <v>18999006655</v>
      </c>
      <c r="F10" s="9" t="str">
        <f>_xlfn.DISPIMG("ID_BE52FB4328EE4B96817E11DDF327D9A1",1)</f>
        <v>=DISPIMG("ID_BE52FB4328EE4B96817E11DDF327D9A1",1)</v>
      </c>
      <c r="G10" s="7" t="s">
        <v>37</v>
      </c>
      <c r="H10" s="13">
        <v>45646</v>
      </c>
    </row>
    <row r="11" s="2" customFormat="1" ht="141" customHeight="1" spans="1:8">
      <c r="A11" s="7">
        <f t="shared" si="0"/>
        <v>9</v>
      </c>
      <c r="B11" s="8" t="s">
        <v>38</v>
      </c>
      <c r="C11" s="8" t="s">
        <v>39</v>
      </c>
      <c r="D11" s="8" t="s">
        <v>40</v>
      </c>
      <c r="E11" s="8">
        <v>18699662069</v>
      </c>
      <c r="F11" s="9" t="str">
        <f>_xlfn.DISPIMG("ID_1C235DBA95B8441F8CABFE6687C2524F",1)</f>
        <v>=DISPIMG("ID_1C235DBA95B8441F8CABFE6687C2524F",1)</v>
      </c>
      <c r="G11" s="7" t="s">
        <v>41</v>
      </c>
      <c r="H11" s="13">
        <v>45656</v>
      </c>
    </row>
    <row r="12" s="2" customFormat="1" ht="141" customHeight="1" spans="1:8">
      <c r="A12" s="7">
        <f>ROW()-2</f>
        <v>10</v>
      </c>
      <c r="B12" s="8" t="s">
        <v>42</v>
      </c>
      <c r="C12" s="8" t="s">
        <v>43</v>
      </c>
      <c r="D12" s="8" t="s">
        <v>44</v>
      </c>
      <c r="E12" s="8">
        <v>18095962350</v>
      </c>
      <c r="F12" s="14" t="str">
        <f>_xlfn.DISPIMG("ID_90D7D20A790C4B9BBE0805A6644A4E9D",1)</f>
        <v>=DISPIMG("ID_90D7D20A790C4B9BBE0805A6644A4E9D",1)</v>
      </c>
      <c r="G12" s="7" t="s">
        <v>41</v>
      </c>
      <c r="H12" s="10">
        <v>45646</v>
      </c>
    </row>
    <row r="13" s="2" customFormat="1" ht="144" spans="1:8">
      <c r="A13" s="7">
        <f>ROW()-2</f>
        <v>11</v>
      </c>
      <c r="B13" s="8" t="s">
        <v>45</v>
      </c>
      <c r="C13" s="8" t="s">
        <v>46</v>
      </c>
      <c r="D13" s="8" t="s">
        <v>47</v>
      </c>
      <c r="E13" s="8">
        <v>18509966803</v>
      </c>
      <c r="F13" s="9" t="str">
        <f>_xlfn.DISPIMG("ID_E9FE6438E6EC490992E4C3D3A0DB6143",1)</f>
        <v>=DISPIMG("ID_E9FE6438E6EC490992E4C3D3A0DB6143",1)</v>
      </c>
      <c r="G13" s="7" t="s">
        <v>26</v>
      </c>
      <c r="H13" s="13">
        <v>45650</v>
      </c>
    </row>
    <row r="14" s="2" customFormat="1" ht="144" customHeight="1" spans="1:8">
      <c r="A14" s="7">
        <f t="shared" ref="A14:A23" si="1">ROW()-2</f>
        <v>12</v>
      </c>
      <c r="B14" s="8" t="s">
        <v>48</v>
      </c>
      <c r="C14" s="8" t="s">
        <v>49</v>
      </c>
      <c r="D14" s="8" t="s">
        <v>50</v>
      </c>
      <c r="E14" s="8">
        <v>13667521523</v>
      </c>
      <c r="F14" s="11" t="str">
        <f>_xlfn.DISPIMG("ID_1A7E57564810420BAB739BAE130D8D91",1)</f>
        <v>=DISPIMG("ID_1A7E57564810420BAB739BAE130D8D91",1)</v>
      </c>
      <c r="G14" s="7" t="s">
        <v>30</v>
      </c>
      <c r="H14" s="13">
        <v>45656</v>
      </c>
    </row>
    <row r="15" s="2" customFormat="1" ht="141" customHeight="1" spans="1:8">
      <c r="A15" s="7">
        <f t="shared" si="1"/>
        <v>13</v>
      </c>
      <c r="B15" s="8" t="s">
        <v>51</v>
      </c>
      <c r="C15" s="8" t="s">
        <v>52</v>
      </c>
      <c r="D15" s="8" t="s">
        <v>53</v>
      </c>
      <c r="E15" s="8">
        <v>13565055307</v>
      </c>
      <c r="F15" s="9" t="str">
        <f>_xlfn.DISPIMG("ID_2EA9F0F89FA94D1E9CDFB03367720C64",1)</f>
        <v>=DISPIMG("ID_2EA9F0F89FA94D1E9CDFB03367720C64",1)</v>
      </c>
      <c r="G15" s="7" t="s">
        <v>30</v>
      </c>
      <c r="H15" s="13">
        <v>45655</v>
      </c>
    </row>
    <row r="16" s="2" customFormat="1" ht="144" customHeight="1" spans="1:8">
      <c r="A16" s="7">
        <f t="shared" si="1"/>
        <v>14</v>
      </c>
      <c r="B16" s="8" t="s">
        <v>54</v>
      </c>
      <c r="C16" s="8" t="s">
        <v>55</v>
      </c>
      <c r="D16" s="8" t="s">
        <v>56</v>
      </c>
      <c r="E16" s="8">
        <v>18199202065</v>
      </c>
      <c r="F16" s="9" t="str">
        <f>_xlfn.DISPIMG("ID_3F2280C58A554DC1A9F23368CCF3B30F",1)</f>
        <v>=DISPIMG("ID_3F2280C58A554DC1A9F23368CCF3B30F",1)</v>
      </c>
      <c r="G16" s="7" t="s">
        <v>41</v>
      </c>
      <c r="H16" s="15">
        <v>45655</v>
      </c>
    </row>
    <row r="17" s="2" customFormat="1" ht="144" customHeight="1" spans="1:8">
      <c r="A17" s="7">
        <f t="shared" si="1"/>
        <v>15</v>
      </c>
      <c r="B17" s="8" t="s">
        <v>57</v>
      </c>
      <c r="C17" s="8" t="s">
        <v>58</v>
      </c>
      <c r="D17" s="8" t="s">
        <v>59</v>
      </c>
      <c r="E17" s="8">
        <v>18196493456</v>
      </c>
      <c r="F17" s="9" t="str">
        <f t="shared" ref="F17:F19" si="2">_xlfn.DISPIMG("ID_9869DCDF399549BC85021D8819F41079",1)</f>
        <v>=DISPIMG("ID_9869DCDF399549BC85021D8819F41079",1)</v>
      </c>
      <c r="G17" s="7" t="s">
        <v>60</v>
      </c>
      <c r="H17" s="15">
        <v>45626</v>
      </c>
    </row>
    <row r="18" s="2" customFormat="1" ht="144" customHeight="1" spans="1:8">
      <c r="A18" s="7">
        <f t="shared" si="1"/>
        <v>16</v>
      </c>
      <c r="B18" s="8" t="s">
        <v>57</v>
      </c>
      <c r="C18" s="8" t="s">
        <v>61</v>
      </c>
      <c r="D18" s="8" t="s">
        <v>59</v>
      </c>
      <c r="E18" s="8">
        <v>18196493456</v>
      </c>
      <c r="F18" s="9" t="str">
        <f t="shared" si="2"/>
        <v>=DISPIMG("ID_9869DCDF399549BC85021D8819F41079",1)</v>
      </c>
      <c r="G18" s="7" t="s">
        <v>60</v>
      </c>
      <c r="H18" s="15">
        <v>45626</v>
      </c>
    </row>
    <row r="19" s="2" customFormat="1" ht="142" customHeight="1" spans="1:8">
      <c r="A19" s="7">
        <f t="shared" si="1"/>
        <v>17</v>
      </c>
      <c r="B19" s="8" t="s">
        <v>57</v>
      </c>
      <c r="C19" s="8" t="s">
        <v>62</v>
      </c>
      <c r="D19" s="8" t="s">
        <v>59</v>
      </c>
      <c r="E19" s="8">
        <v>18196493456</v>
      </c>
      <c r="F19" s="9" t="str">
        <f t="shared" si="2"/>
        <v>=DISPIMG("ID_9869DCDF399549BC85021D8819F41079",1)</v>
      </c>
      <c r="G19" s="7" t="s">
        <v>60</v>
      </c>
      <c r="H19" s="15">
        <v>45626</v>
      </c>
    </row>
    <row r="20" s="2" customFormat="1" ht="142" customHeight="1" spans="1:8">
      <c r="A20" s="7">
        <f t="shared" si="1"/>
        <v>18</v>
      </c>
      <c r="B20" s="8" t="s">
        <v>63</v>
      </c>
      <c r="C20" s="8" t="s">
        <v>64</v>
      </c>
      <c r="D20" s="8" t="s">
        <v>65</v>
      </c>
      <c r="E20" s="8"/>
      <c r="F20" s="9" t="str">
        <f>_xlfn.DISPIMG("ID_D524E41B60B14067985B5DBFF7C51B6C",1)</f>
        <v>=DISPIMG("ID_D524E41B60B14067985B5DBFF7C51B6C",1)</v>
      </c>
      <c r="G20" s="7" t="s">
        <v>37</v>
      </c>
      <c r="H20" s="13">
        <v>45645</v>
      </c>
    </row>
    <row r="21" s="2" customFormat="1" ht="142" customHeight="1" spans="1:8">
      <c r="A21" s="7">
        <f t="shared" si="1"/>
        <v>19</v>
      </c>
      <c r="B21" s="8" t="s">
        <v>33</v>
      </c>
      <c r="C21" s="8" t="s">
        <v>66</v>
      </c>
      <c r="D21" s="8" t="s">
        <v>67</v>
      </c>
      <c r="E21" s="8">
        <v>18512842020</v>
      </c>
      <c r="F21" s="9" t="str">
        <f>_xlfn.DISPIMG("ID_8ED8F16924164D48ACB5C7051127B79E",1)</f>
        <v>=DISPIMG("ID_8ED8F16924164D48ACB5C7051127B79E",1)</v>
      </c>
      <c r="G21" s="7" t="s">
        <v>30</v>
      </c>
      <c r="H21" s="10">
        <v>45611</v>
      </c>
    </row>
    <row r="22" s="2" customFormat="1" ht="141" customHeight="1" spans="1:8">
      <c r="A22" s="7">
        <f t="shared" si="1"/>
        <v>20</v>
      </c>
      <c r="B22" s="8" t="s">
        <v>68</v>
      </c>
      <c r="C22" s="8" t="s">
        <v>69</v>
      </c>
      <c r="D22" s="8" t="s">
        <v>70</v>
      </c>
      <c r="E22" s="8">
        <v>18009965129</v>
      </c>
      <c r="F22" s="9" t="str">
        <f>_xlfn.DISPIMG("ID_9E86ABCEE60E4190AC0E983FF0856B00",1)</f>
        <v>=DISPIMG("ID_9E86ABCEE60E4190AC0E983FF0856B00",1)</v>
      </c>
      <c r="G22" s="7" t="s">
        <v>16</v>
      </c>
      <c r="H22" s="10">
        <v>45607</v>
      </c>
    </row>
    <row r="23" s="2" customFormat="1" ht="142" customHeight="1" spans="1:8">
      <c r="A23" s="7">
        <f t="shared" si="1"/>
        <v>21</v>
      </c>
      <c r="B23" s="16" t="s">
        <v>71</v>
      </c>
      <c r="C23" s="16" t="s">
        <v>72</v>
      </c>
      <c r="D23" s="16" t="s">
        <v>73</v>
      </c>
      <c r="E23" s="16">
        <v>13667532920</v>
      </c>
      <c r="F23" s="11" t="str">
        <f>_xlfn.DISPIMG("ID_D1D67AB00E8E4F4AAAD4CB9DE75E5E6B",1)</f>
        <v>=DISPIMG("ID_D1D67AB00E8E4F4AAAD4CB9DE75E5E6B",1)</v>
      </c>
      <c r="G23" s="16" t="s">
        <v>16</v>
      </c>
      <c r="H23" s="10">
        <v>45662</v>
      </c>
    </row>
  </sheetData>
  <mergeCells count="1">
    <mergeCell ref="A1:H1"/>
  </mergeCells>
  <conditionalFormatting sqref="B2">
    <cfRule type="duplicateValues" dxfId="0" priority="1"/>
  </conditionalFormatting>
  <dataValidations count="1">
    <dataValidation type="decimal" operator="between" allowBlank="1" showInputMessage="1" showErrorMessage="1" promptTitle="输入数据" prompt="不得输入空格、字体、字母" sqref="H12:H13">
      <formula1>-1000000</formula1>
      <formula2>100000000</formula2>
    </dataValidation>
  </dataValidations>
  <pageMargins left="0.393055555555556" right="0.314583333333333" top="0.275" bottom="0.2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2025-01-13T04:54:16Z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B23A5B6D91E948E1A4081CBB83D855A8_12</vt:lpwstr>
  </property>
</Properties>
</file>