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44" name="ID_09A514E2529A484AA070B1E60FDF4E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86200" y="13415010"/>
          <a:ext cx="1251585" cy="17710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6" name="ID_731586B63857437EA4629DCB0E57BD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86200" y="33502600"/>
          <a:ext cx="126301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5" name="ID_1A2CFD1E68094BF1B7CE8465435092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86200" y="7899400"/>
          <a:ext cx="125666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7" name="ID_DA3475019C41479B95CBA8C2FB2C6D0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05150" y="7785100"/>
          <a:ext cx="124015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6" name="ID_7567789523344869A5680B442EA6BD9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86200" y="11557000"/>
          <a:ext cx="12484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3" name="ID_F2400734BEEE4BADB137513F4637FB7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886200" y="29845000"/>
          <a:ext cx="125349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8" name="ID_345A0BEF18CA4A8DA60CCF3715F330C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905250" y="44484925"/>
          <a:ext cx="122047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1" name="ID_9263C41BAE0F4B4AAFABFF237B3BFBB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886200" y="4622800"/>
          <a:ext cx="125539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2" name="ID_9A7C561F413045E8B0759F9FEAB2CCE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886200" y="26187400"/>
          <a:ext cx="126238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3" name="ID_52A81BF520C348F5850A582C7328993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886200" y="9728200"/>
          <a:ext cx="121158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0" name="ID_91D6871932614CD397033AB1903A099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886200" y="24358600"/>
          <a:ext cx="127127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7" name="ID_8389E0A53383447FA898E8E621597D1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886200" y="37160200"/>
          <a:ext cx="124333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1" name="ID_B33085359A2F428C98D341AA47DC671F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886200" y="22529800"/>
          <a:ext cx="128016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9" name="ID_02672F4809B442FAB18E4FC8E20459CF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886200" y="35331400"/>
          <a:ext cx="124015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4" name="ID_942B231920274FBC94254B5945E958BB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886200" y="28016200"/>
          <a:ext cx="124396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31" name="ID_290961EF3A2C4A72B0762B1DCE891CE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928745" y="2470150"/>
          <a:ext cx="1188085" cy="1762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5" name="ID_2A78E903904749068C957ADE8D78BFF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886200" y="31673800"/>
          <a:ext cx="124206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7" name="ID_3FB2BDF758484CCD9F9761A80A20A0E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886200" y="17043400"/>
          <a:ext cx="124714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9" name="ID_315BD0761C31463ABA737C4C855A13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886200" y="20701000"/>
          <a:ext cx="123888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0" name="ID_A44FF23B8FDF4C0D99C65EFE8F01D47A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886200" y="622300"/>
          <a:ext cx="126428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8" name="ID_4924240BC69449B4B2D6A893C32E78D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886200" y="18872200"/>
          <a:ext cx="123825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1" name="ID_236267E4E5E7402BB8A6372CA3C190C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886200" y="7899400"/>
          <a:ext cx="124015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2" name="ID_106F509E18C345898E12B89E119B313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886200" y="17043400"/>
          <a:ext cx="124587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3" name="ID_371384EBA88A495DAACE7D719688414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895725" y="4260850"/>
          <a:ext cx="1240790" cy="1743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4" name="ID_EE9C3B4CB6C2427385231832FFE4073A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886200" y="13347700"/>
          <a:ext cx="1327785" cy="18002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<sst xmlns="http://schemas.openxmlformats.org/spreadsheetml/2006/main" count="132" uniqueCount="106">
  <si>
    <t>画堂春·锦2025年3-6月客介图片</t>
  </si>
  <si>
    <t>序号</t>
  </si>
  <si>
    <t>姓名</t>
  </si>
  <si>
    <t>房号</t>
  </si>
  <si>
    <t>介绍人</t>
  </si>
  <si>
    <t>电话号码</t>
  </si>
  <si>
    <t>介绍登记记录1</t>
  </si>
  <si>
    <t>置业顾问</t>
  </si>
  <si>
    <t>签合同日期</t>
  </si>
  <si>
    <t>邓丽萍</t>
  </si>
  <si>
    <t>1-1-702</t>
  </si>
  <si>
    <t>伍胃群</t>
  </si>
  <si>
    <t>李秀莲</t>
  </si>
  <si>
    <t>高雅豪</t>
  </si>
  <si>
    <t>1-2-902</t>
  </si>
  <si>
    <t>冯亚勤</t>
  </si>
  <si>
    <t>霍苒</t>
  </si>
  <si>
    <t>陈鑫</t>
  </si>
  <si>
    <t>4-1-1002</t>
  </si>
  <si>
    <t>杨振军</t>
  </si>
  <si>
    <t>李福晴</t>
  </si>
  <si>
    <t>窦鸿楠</t>
  </si>
  <si>
    <t>4-1-402</t>
  </si>
  <si>
    <t>丁自然</t>
  </si>
  <si>
    <t>米云鹤</t>
  </si>
  <si>
    <t>候万金</t>
  </si>
  <si>
    <t>4-3-702</t>
  </si>
  <si>
    <t>郭少杰</t>
  </si>
  <si>
    <t>闫金秀</t>
  </si>
  <si>
    <t>冯晓宇</t>
  </si>
  <si>
    <t>5-2-202</t>
  </si>
  <si>
    <t>刘雪薇</t>
  </si>
  <si>
    <t>郑风兰</t>
  </si>
  <si>
    <t>5-2-1102</t>
  </si>
  <si>
    <t>张芸宁</t>
  </si>
  <si>
    <t>吴国琦</t>
  </si>
  <si>
    <t>6-2-101</t>
  </si>
  <si>
    <t>刘香梅</t>
  </si>
  <si>
    <t>刘宁宁</t>
  </si>
  <si>
    <t>谢伟</t>
  </si>
  <si>
    <t>6-2-801</t>
  </si>
  <si>
    <t>郭振超</t>
  </si>
  <si>
    <t>银超</t>
  </si>
  <si>
    <t>6-2-901</t>
  </si>
  <si>
    <t>王兴芳</t>
  </si>
  <si>
    <t>刘思汉</t>
  </si>
  <si>
    <t>王华</t>
  </si>
  <si>
    <t>8-2-101</t>
  </si>
  <si>
    <t>青日峰</t>
  </si>
  <si>
    <t>王荣</t>
  </si>
  <si>
    <t>马海平</t>
  </si>
  <si>
    <t>8-2-1001</t>
  </si>
  <si>
    <t>张天文</t>
  </si>
  <si>
    <t>赵江龙</t>
  </si>
  <si>
    <t>刘远征</t>
  </si>
  <si>
    <t>8-3-101</t>
  </si>
  <si>
    <t>常权</t>
  </si>
  <si>
    <t>8-3-502</t>
  </si>
  <si>
    <t>史海龙</t>
  </si>
  <si>
    <t>高冰川</t>
  </si>
  <si>
    <t>4-2-602</t>
  </si>
  <si>
    <t>巴州美好优居房地产经济有限公司</t>
  </si>
  <si>
    <t>李娜</t>
  </si>
  <si>
    <t>6-2-902</t>
  </si>
  <si>
    <t>何晓红</t>
  </si>
  <si>
    <t>王贤</t>
  </si>
  <si>
    <t>15-2层07</t>
  </si>
  <si>
    <t>赵永友</t>
  </si>
  <si>
    <t>肖陶丽</t>
  </si>
  <si>
    <t>15-2层08</t>
  </si>
  <si>
    <t>15-2层09</t>
  </si>
  <si>
    <t>王兵强</t>
  </si>
  <si>
    <t>15-2层10</t>
  </si>
  <si>
    <t>王秋云</t>
  </si>
  <si>
    <t>16-1层01</t>
  </si>
  <si>
    <t>郭端阳</t>
  </si>
  <si>
    <t>刘勤先</t>
  </si>
  <si>
    <t>16-1层06</t>
  </si>
  <si>
    <t>常丽娜</t>
  </si>
  <si>
    <t>潘亦玹</t>
  </si>
  <si>
    <t>刘祥宇</t>
  </si>
  <si>
    <t>16-2层01</t>
  </si>
  <si>
    <t>张利玮</t>
  </si>
  <si>
    <t>李红映</t>
  </si>
  <si>
    <t>1-1-801</t>
  </si>
  <si>
    <t>姜敏</t>
  </si>
  <si>
    <t>黄红博</t>
  </si>
  <si>
    <t>1-3-701</t>
  </si>
  <si>
    <t>赵大峰</t>
  </si>
  <si>
    <t>海如拉·排孜拉</t>
  </si>
  <si>
    <t>2-2-1302</t>
  </si>
  <si>
    <t>王德中</t>
  </si>
  <si>
    <t>陈建军</t>
  </si>
  <si>
    <t>3-2-102</t>
  </si>
  <si>
    <t>陈珍</t>
  </si>
  <si>
    <t>连阵阵</t>
  </si>
  <si>
    <t>周燕</t>
  </si>
  <si>
    <t>4-1-702</t>
  </si>
  <si>
    <t>刘建云</t>
  </si>
  <si>
    <t>孙悦冰</t>
  </si>
  <si>
    <t>4-2-801</t>
  </si>
  <si>
    <t>王杰</t>
  </si>
  <si>
    <t>底孟孟</t>
  </si>
  <si>
    <t>8-2-401</t>
  </si>
  <si>
    <t>高建文</t>
  </si>
  <si>
    <t>张玉琴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</si>
</sst>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 applyProtection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2.png"/><Relationship Id="rId8" Type="http://schemas.openxmlformats.org/officeDocument/2006/relationships/image" Target="media/image11.png"/><Relationship Id="rId7" Type="http://schemas.openxmlformats.org/officeDocument/2006/relationships/image" Target="media/image10.png"/><Relationship Id="rId6" Type="http://schemas.openxmlformats.org/officeDocument/2006/relationships/image" Target="media/image9.png"/><Relationship Id="rId5" Type="http://schemas.openxmlformats.org/officeDocument/2006/relationships/image" Target="media/image8.png"/><Relationship Id="rId4" Type="http://schemas.openxmlformats.org/officeDocument/2006/relationships/image" Target="media/image7.png"/><Relationship Id="rId3" Type="http://schemas.openxmlformats.org/officeDocument/2006/relationships/image" Target="media/image6.png"/><Relationship Id="rId25" Type="http://schemas.openxmlformats.org/officeDocument/2006/relationships/image" Target="media/image28.png"/><Relationship Id="rId24" Type="http://schemas.openxmlformats.org/officeDocument/2006/relationships/image" Target="media/image27.png"/><Relationship Id="rId23" Type="http://schemas.openxmlformats.org/officeDocument/2006/relationships/image" Target="media/image26.png"/><Relationship Id="rId22" Type="http://schemas.openxmlformats.org/officeDocument/2006/relationships/image" Target="media/image25.png"/><Relationship Id="rId21" Type="http://schemas.openxmlformats.org/officeDocument/2006/relationships/image" Target="media/image24.png"/><Relationship Id="rId20" Type="http://schemas.openxmlformats.org/officeDocument/2006/relationships/image" Target="media/image23.png"/><Relationship Id="rId2" Type="http://schemas.openxmlformats.org/officeDocument/2006/relationships/image" Target="media/image5.png"/><Relationship Id="rId19" Type="http://schemas.openxmlformats.org/officeDocument/2006/relationships/image" Target="media/image22.png"/><Relationship Id="rId18" Type="http://schemas.openxmlformats.org/officeDocument/2006/relationships/image" Target="media/image21.png"/><Relationship Id="rId17" Type="http://schemas.openxmlformats.org/officeDocument/2006/relationships/image" Target="media/image20.png"/><Relationship Id="rId16" Type="http://schemas.openxmlformats.org/officeDocument/2006/relationships/image" Target="media/image19.png"/><Relationship Id="rId15" Type="http://schemas.openxmlformats.org/officeDocument/2006/relationships/image" Target="media/image18.png"/><Relationship Id="rId14" Type="http://schemas.openxmlformats.org/officeDocument/2006/relationships/image" Target="media/image17.png"/><Relationship Id="rId13" Type="http://schemas.openxmlformats.org/officeDocument/2006/relationships/image" Target="media/image16.png"/><Relationship Id="rId12" Type="http://schemas.openxmlformats.org/officeDocument/2006/relationships/image" Target="media/image15.png"/><Relationship Id="rId11" Type="http://schemas.openxmlformats.org/officeDocument/2006/relationships/image" Target="media/image14.png"/><Relationship Id="rId10" Type="http://schemas.openxmlformats.org/officeDocument/2006/relationships/image" Target="media/image13.png"/><Relationship Id="rId1" Type="http://schemas.openxmlformats.org/officeDocument/2006/relationships/image" Target="media/image4.png"/></Relationships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15240</xdr:colOff>
      <xdr:row>17</xdr:row>
      <xdr:rowOff>20320</xdr:rowOff>
    </xdr:from>
    <xdr:to>
      <xdr:col>5</xdr:col>
      <xdr:colOff>1263650</xdr:colOff>
      <xdr:row>17</xdr:row>
      <xdr:rowOff>1818640</xdr:rowOff>
    </xdr:to>
    <xdr:pic>
      <xdr:nvPicPr>
        <xdr:cNvPr id="2" name="图片 1" descr="bce5a649a1c96edf7d2e6b8203fbddf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27998420"/>
          <a:ext cx="1248410" cy="1798320"/>
        </a:xfrm>
        <a:prstGeom prst="rect">
          <a:avLst/>
        </a:prstGeom>
      </xdr:spPr>
    </xdr:pic>
    <xdr:clientData/>
  </xdr:twoCellAnchor>
  <xdr:twoCellAnchor editAs="oneCell">
    <xdr:from>
      <xdr:col>5</xdr:col>
      <xdr:colOff>84455</xdr:colOff>
      <xdr:row>16</xdr:row>
      <xdr:rowOff>36830</xdr:rowOff>
    </xdr:from>
    <xdr:to>
      <xdr:col>6</xdr:col>
      <xdr:colOff>20955</xdr:colOff>
      <xdr:row>16</xdr:row>
      <xdr:rowOff>1819275</xdr:rowOff>
    </xdr:to>
    <xdr:pic>
      <xdr:nvPicPr>
        <xdr:cNvPr id="3" name="图片 2" descr="6200f135ed17bf93adf16389c04ed77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970655" y="26186130"/>
          <a:ext cx="1222375" cy="1782445"/>
        </a:xfrm>
        <a:prstGeom prst="rect">
          <a:avLst/>
        </a:prstGeom>
      </xdr:spPr>
    </xdr:pic>
    <xdr:clientData/>
  </xdr:twoCellAnchor>
  <xdr:twoCellAnchor editAs="oneCell">
    <xdr:from>
      <xdr:col>5</xdr:col>
      <xdr:colOff>20320</xdr:colOff>
      <xdr:row>18</xdr:row>
      <xdr:rowOff>18415</xdr:rowOff>
    </xdr:from>
    <xdr:to>
      <xdr:col>5</xdr:col>
      <xdr:colOff>1208405</xdr:colOff>
      <xdr:row>18</xdr:row>
      <xdr:rowOff>1805305</xdr:rowOff>
    </xdr:to>
    <xdr:pic>
      <xdr:nvPicPr>
        <xdr:cNvPr id="4" name="图片 3" descr="1332bada4e2c077147956d4060f8aa0c"/>
        <xdr:cNvPicPr>
          <a:picLocks noChangeAspect="1"/>
        </xdr:cNvPicPr>
      </xdr:nvPicPr>
      <xdr:blipFill>
        <a:blip r:embed="rId3"/>
        <a:srcRect t="5729" b="25149"/>
        <a:stretch>
          <a:fillRect/>
        </a:stretch>
      </xdr:blipFill>
      <xdr:spPr>
        <a:xfrm>
          <a:off x="3906520" y="29825315"/>
          <a:ext cx="1188085" cy="1786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31" workbookViewId="0">
      <selection activeCell="I41" sqref="I41"/>
    </sheetView>
  </sheetViews>
  <sheetFormatPr defaultColWidth="9" defaultRowHeight="13.5" outlineLevelCol="7"/>
  <cols>
    <col min="1" max="4" width="9" style="2"/>
    <col min="5" max="5" width="15" style="2" customWidth="1"/>
    <col min="6" max="6" width="16.875" style="2" customWidth="1"/>
    <col min="7" max="7" width="9" style="2"/>
    <col min="8" max="8" width="10.125" style="2"/>
    <col min="9" max="16384" width="9" style="2"/>
  </cols>
  <sheetData>
    <row r="1" s="1" customFormat="1" ht="1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</row>
    <row r="3" s="2" customFormat="1" ht="144" customHeight="1" spans="1:8">
      <c r="A3" s="8">
        <v>1</v>
      </c>
      <c r="B3" s="8" t="s">
        <v>9</v>
      </c>
      <c r="C3" s="8" t="s">
        <v>10</v>
      </c>
      <c r="D3" s="8" t="s">
        <v>11</v>
      </c>
      <c r="E3" s="8">
        <v>18196205805</v>
      </c>
      <c r="F3" s="8" t="str">
        <f>_xlfn.DISPIMG("ID_731586B63857437EA4629DCB0E57BD35",1)</f>
        <v>=DISPIMG("ID_731586B63857437EA4629DCB0E57BD35",1)</v>
      </c>
      <c r="G3" s="8" t="s">
        <v>12</v>
      </c>
      <c r="H3" s="9">
        <v>45742</v>
      </c>
    </row>
    <row r="4" customFormat="1" ht="141" customHeight="1" spans="1:8">
      <c r="A4" s="8">
        <v>2</v>
      </c>
      <c r="B4" s="8" t="s">
        <v>13</v>
      </c>
      <c r="C4" s="8" t="s">
        <v>14</v>
      </c>
      <c r="D4" s="8" t="s">
        <v>15</v>
      </c>
      <c r="E4" s="8">
        <v>18095831350</v>
      </c>
      <c r="F4" s="8" t="str">
        <f>_xlfn.DISPIMG("ID_7567789523344869A5680B442EA6BD9F",1)</f>
        <v>=DISPIMG("ID_7567789523344869A5680B442EA6BD9F",1)</v>
      </c>
      <c r="G4" s="8" t="s">
        <v>16</v>
      </c>
      <c r="H4" s="9">
        <v>45740</v>
      </c>
    </row>
    <row r="5" customFormat="1" ht="141" customHeight="1" spans="1:8">
      <c r="A5" s="8">
        <v>3</v>
      </c>
      <c r="B5" s="8" t="s">
        <v>17</v>
      </c>
      <c r="C5" s="8" t="s">
        <v>18</v>
      </c>
      <c r="D5" s="8" t="s">
        <v>19</v>
      </c>
      <c r="E5" s="8">
        <v>15299116353</v>
      </c>
      <c r="F5" s="8" t="str">
        <f>_xlfn.DISPIMG("ID_371384EBA88A495DAACE7D7196884149",1)</f>
        <v>=DISPIMG("ID_371384EBA88A495DAACE7D7196884149",1)</v>
      </c>
      <c r="G5" s="8" t="s">
        <v>20</v>
      </c>
      <c r="H5" s="9">
        <v>45819</v>
      </c>
    </row>
    <row r="6" s="2" customFormat="1" ht="144" customHeight="1" spans="1:8">
      <c r="A6" s="8">
        <v>4</v>
      </c>
      <c r="B6" s="8" t="s">
        <v>21</v>
      </c>
      <c r="C6" s="8" t="s">
        <v>22</v>
      </c>
      <c r="D6" s="8" t="s">
        <v>23</v>
      </c>
      <c r="E6" s="8">
        <v>15593767271</v>
      </c>
      <c r="F6" s="8" t="str">
        <f>_xlfn.DISPIMG("ID_09A514E2529A484AA070B1E60FDF4E49",1)</f>
        <v>=DISPIMG("ID_09A514E2529A484AA070B1E60FDF4E49",1)</v>
      </c>
      <c r="G6" s="8" t="s">
        <v>24</v>
      </c>
      <c r="H6" s="9">
        <v>45778</v>
      </c>
    </row>
    <row r="7" s="2" customFormat="1" ht="144" customHeight="1" spans="1:8">
      <c r="A7" s="8">
        <v>5</v>
      </c>
      <c r="B7" s="8" t="s">
        <v>25</v>
      </c>
      <c r="C7" s="8" t="s">
        <v>26</v>
      </c>
      <c r="D7" s="8" t="s">
        <v>27</v>
      </c>
      <c r="E7" s="8">
        <v>18209056881</v>
      </c>
      <c r="F7" s="8" t="str">
        <f>_xlfn.DISPIMG("ID_F2400734BEEE4BADB137513F4637FB7A",1)</f>
        <v>=DISPIMG("ID_F2400734BEEE4BADB137513F4637FB7A",1)</v>
      </c>
      <c r="G7" s="8" t="s">
        <v>28</v>
      </c>
      <c r="H7" s="9">
        <v>45778</v>
      </c>
    </row>
    <row r="8" s="2" customFormat="1" ht="144" customHeight="1" spans="1:8">
      <c r="A8" s="8">
        <v>6</v>
      </c>
      <c r="B8" s="8" t="s">
        <v>29</v>
      </c>
      <c r="C8" s="8" t="s">
        <v>30</v>
      </c>
      <c r="D8" s="8" t="s">
        <v>31</v>
      </c>
      <c r="E8" s="8">
        <v>16698732988</v>
      </c>
      <c r="F8" s="8" t="str">
        <f>_xlfn.DISPIMG("ID_236267E4E5E7402BB8A6372CA3C190CF",1)</f>
        <v>=DISPIMG("ID_236267E4E5E7402BB8A6372CA3C190CF",1)</v>
      </c>
      <c r="G8" s="8" t="s">
        <v>20</v>
      </c>
      <c r="H8" s="9">
        <v>45726</v>
      </c>
    </row>
    <row r="9" s="2" customFormat="1" ht="144" customHeight="1" spans="1:8">
      <c r="A9" s="8">
        <v>7</v>
      </c>
      <c r="B9" s="10" t="s">
        <v>32</v>
      </c>
      <c r="C9" s="10" t="s">
        <v>33</v>
      </c>
      <c r="D9" s="10" t="s">
        <v>34</v>
      </c>
      <c r="E9" s="11">
        <v>18890829369</v>
      </c>
      <c r="F9" s="8" t="str">
        <f>_xlfn.DISPIMG("ID_DA3475019C41479B95CBA8C2FB2C6D0A",1)</f>
        <v>=DISPIMG("ID_DA3475019C41479B95CBA8C2FB2C6D0A",1)</v>
      </c>
      <c r="G9" s="10" t="s">
        <v>20</v>
      </c>
      <c r="H9" s="9">
        <v>45782</v>
      </c>
    </row>
    <row r="10" s="2" customFormat="1" ht="144" customHeight="1" spans="1:8">
      <c r="A10" s="8">
        <v>8</v>
      </c>
      <c r="B10" s="12" t="s">
        <v>35</v>
      </c>
      <c r="C10" s="12" t="s">
        <v>36</v>
      </c>
      <c r="D10" s="12" t="s">
        <v>37</v>
      </c>
      <c r="E10" s="12">
        <v>13779837292</v>
      </c>
      <c r="F10" s="13" t="str">
        <f>_xlfn.DISPIMG("ID_EE9C3B4CB6C2427385231832FFE4073A",1)</f>
        <v>=DISPIMG("ID_EE9C3B4CB6C2427385231832FFE4073A",1)</v>
      </c>
      <c r="G10" s="12" t="s">
        <v>38</v>
      </c>
      <c r="H10" s="9">
        <v>45807</v>
      </c>
    </row>
    <row r="11" s="2" customFormat="1" ht="144" customHeight="1" spans="1:8">
      <c r="A11" s="8">
        <v>9</v>
      </c>
      <c r="B11" s="8" t="s">
        <v>39</v>
      </c>
      <c r="C11" s="8" t="s">
        <v>40</v>
      </c>
      <c r="D11" s="8" t="s">
        <v>41</v>
      </c>
      <c r="E11" s="8">
        <v>18509964615</v>
      </c>
      <c r="F11" s="8" t="str">
        <f>_xlfn.DISPIMG("ID_345A0BEF18CA4A8DA60CCF3715F330C8",1)</f>
        <v>=DISPIMG("ID_345A0BEF18CA4A8DA60CCF3715F330C8",1)</v>
      </c>
      <c r="G11" s="8" t="s">
        <v>24</v>
      </c>
      <c r="H11" s="9">
        <v>45778</v>
      </c>
    </row>
    <row r="12" s="2" customFormat="1" ht="144" customHeight="1" spans="1:8">
      <c r="A12" s="8">
        <v>10</v>
      </c>
      <c r="B12" s="8" t="s">
        <v>42</v>
      </c>
      <c r="C12" s="8" t="s">
        <v>43</v>
      </c>
      <c r="D12" s="8" t="s">
        <v>44</v>
      </c>
      <c r="E12" s="8">
        <v>18699698093</v>
      </c>
      <c r="F12" s="8" t="str">
        <f>_xlfn.DISPIMG("ID_9263C41BAE0F4B4AAFABFF237B3BFBB7",1)</f>
        <v>=DISPIMG("ID_9263C41BAE0F4B4AAFABFF237B3BFBB7",1)</v>
      </c>
      <c r="G12" s="8" t="s">
        <v>45</v>
      </c>
      <c r="H12" s="9">
        <v>45736</v>
      </c>
    </row>
    <row r="13" s="1" customFormat="1" ht="144" customHeight="1" spans="1:8">
      <c r="A13" s="8">
        <v>11</v>
      </c>
      <c r="B13" s="8" t="s">
        <v>46</v>
      </c>
      <c r="C13" s="8" t="s">
        <v>47</v>
      </c>
      <c r="D13" s="8" t="s">
        <v>48</v>
      </c>
      <c r="E13" s="8">
        <v>13565013198</v>
      </c>
      <c r="F13" s="8" t="str">
        <f>_xlfn.DISPIMG("ID_9A7C561F413045E8B0759F9FEAB2CCEE",1)</f>
        <v>=DISPIMG("ID_9A7C561F413045E8B0759F9FEAB2CCEE",1)</v>
      </c>
      <c r="G13" s="14" t="s">
        <v>49</v>
      </c>
      <c r="H13" s="9">
        <v>45737</v>
      </c>
    </row>
    <row r="14" s="1" customFormat="1" ht="144" customHeight="1" spans="1:8">
      <c r="A14" s="8">
        <v>12</v>
      </c>
      <c r="B14" s="8" t="s">
        <v>50</v>
      </c>
      <c r="C14" s="8" t="s">
        <v>51</v>
      </c>
      <c r="D14" s="8" t="s">
        <v>52</v>
      </c>
      <c r="E14" s="8">
        <v>13309964159</v>
      </c>
      <c r="F14" s="8" t="str">
        <f>_xlfn.DISPIMG("ID_106F509E18C345898E12B89E119B3137",1)</f>
        <v>=DISPIMG("ID_106F509E18C345898E12B89E119B3137",1)</v>
      </c>
      <c r="G14" s="8" t="s">
        <v>53</v>
      </c>
      <c r="H14" s="9">
        <v>45657</v>
      </c>
    </row>
    <row r="15" s="2" customFormat="1" ht="144" customHeight="1" spans="1:8">
      <c r="A15" s="8">
        <v>13</v>
      </c>
      <c r="B15" s="8" t="s">
        <v>54</v>
      </c>
      <c r="C15" s="8" t="s">
        <v>55</v>
      </c>
      <c r="D15" s="8" t="s">
        <v>37</v>
      </c>
      <c r="E15" s="8">
        <v>13779837292</v>
      </c>
      <c r="F15" s="8" t="str">
        <f>_xlfn.DISPIMG("ID_52A81BF520C348F5850A582C73289932",1)</f>
        <v>=DISPIMG("ID_52A81BF520C348F5850A582C73289932",1)</v>
      </c>
      <c r="G15" s="8" t="s">
        <v>38</v>
      </c>
      <c r="H15" s="9">
        <v>45711</v>
      </c>
    </row>
    <row r="16" s="2" customFormat="1" ht="144" customHeight="1" spans="1:8">
      <c r="A16" s="8">
        <v>14</v>
      </c>
      <c r="B16" s="8" t="s">
        <v>56</v>
      </c>
      <c r="C16" s="8" t="s">
        <v>57</v>
      </c>
      <c r="D16" s="8" t="s">
        <v>58</v>
      </c>
      <c r="E16" s="8">
        <v>18690885935</v>
      </c>
      <c r="F16" s="8" t="str">
        <f>_xlfn.DISPIMG("ID_91D6871932614CD397033AB1903A099C",1)</f>
        <v>=DISPIMG("ID_91D6871932614CD397033AB1903A099C",1)</v>
      </c>
      <c r="G16" s="8" t="s">
        <v>28</v>
      </c>
      <c r="H16" s="9">
        <v>45744</v>
      </c>
    </row>
    <row r="17" s="2" customFormat="1" ht="144" customHeight="1" spans="1:8">
      <c r="A17" s="8">
        <v>15</v>
      </c>
      <c r="B17" s="12" t="s">
        <v>59</v>
      </c>
      <c r="C17" s="15" t="s">
        <v>60</v>
      </c>
      <c r="D17" s="12" t="s">
        <v>61</v>
      </c>
      <c r="E17" s="11">
        <v>18106423363</v>
      </c>
      <c r="F17" s="8"/>
      <c r="G17" s="12" t="s">
        <v>16</v>
      </c>
      <c r="H17" s="9">
        <v>45754</v>
      </c>
    </row>
    <row r="18" s="2" customFormat="1" ht="144" customHeight="1" spans="1:8">
      <c r="A18" s="8">
        <v>16</v>
      </c>
      <c r="B18" s="12" t="s">
        <v>62</v>
      </c>
      <c r="C18" s="15" t="s">
        <v>63</v>
      </c>
      <c r="D18" s="12" t="s">
        <v>61</v>
      </c>
      <c r="E18" s="11">
        <v>18106423363</v>
      </c>
      <c r="F18" s="8"/>
      <c r="G18" s="12" t="s">
        <v>16</v>
      </c>
      <c r="H18" s="9">
        <v>45733</v>
      </c>
    </row>
    <row r="19" s="2" customFormat="1" ht="144" customHeight="1" spans="1:8">
      <c r="A19" s="8">
        <v>17</v>
      </c>
      <c r="B19" s="11" t="s">
        <v>64</v>
      </c>
      <c r="C19" s="16">
        <v>8000</v>
      </c>
      <c r="D19" s="12" t="s">
        <v>61</v>
      </c>
      <c r="E19" s="11">
        <v>18106423363</v>
      </c>
      <c r="F19" s="8"/>
      <c r="G19" s="11" t="s">
        <v>20</v>
      </c>
      <c r="H19" s="9">
        <v>45778</v>
      </c>
    </row>
    <row r="20" s="2" customFormat="1" ht="144" customHeight="1" spans="1:8">
      <c r="A20" s="8">
        <v>18</v>
      </c>
      <c r="B20" s="8" t="s">
        <v>65</v>
      </c>
      <c r="C20" s="8" t="s">
        <v>66</v>
      </c>
      <c r="D20" s="8" t="s">
        <v>67</v>
      </c>
      <c r="E20" s="8">
        <v>13709962326</v>
      </c>
      <c r="F20" s="8" t="str">
        <f t="shared" ref="F20:F23" si="0">_xlfn.DISPIMG("ID_8389E0A53383447FA898E8E621597D16",1)</f>
        <v>=DISPIMG("ID_8389E0A53383447FA898E8E621597D16",1)</v>
      </c>
      <c r="G20" s="8" t="s">
        <v>68</v>
      </c>
      <c r="H20" s="9">
        <v>45748</v>
      </c>
    </row>
    <row r="21" s="2" customFormat="1" ht="144" customHeight="1" spans="1:8">
      <c r="A21" s="8">
        <v>19</v>
      </c>
      <c r="B21" s="8" t="s">
        <v>65</v>
      </c>
      <c r="C21" s="8" t="s">
        <v>69</v>
      </c>
      <c r="D21" s="8" t="s">
        <v>67</v>
      </c>
      <c r="E21" s="8">
        <v>13709962326</v>
      </c>
      <c r="F21" s="8" t="str">
        <f t="shared" si="0"/>
        <v>=DISPIMG("ID_8389E0A53383447FA898E8E621597D16",1)</v>
      </c>
      <c r="G21" s="8" t="s">
        <v>68</v>
      </c>
      <c r="H21" s="9">
        <v>45748</v>
      </c>
    </row>
    <row r="22" s="2" customFormat="1" ht="144" customHeight="1" spans="1:8">
      <c r="A22" s="8">
        <v>20</v>
      </c>
      <c r="B22" s="8" t="s">
        <v>65</v>
      </c>
      <c r="C22" s="8" t="s">
        <v>70</v>
      </c>
      <c r="D22" s="8" t="s">
        <v>67</v>
      </c>
      <c r="E22" s="8">
        <v>13709962326</v>
      </c>
      <c r="F22" s="8" t="str">
        <f t="shared" si="0"/>
        <v>=DISPIMG("ID_8389E0A53383447FA898E8E621597D16",1)</v>
      </c>
      <c r="G22" s="8" t="s">
        <v>68</v>
      </c>
      <c r="H22" s="9">
        <v>45748</v>
      </c>
    </row>
    <row r="23" s="2" customFormat="1" ht="144" customHeight="1" spans="1:8">
      <c r="A23" s="8">
        <v>21</v>
      </c>
      <c r="B23" s="8" t="s">
        <v>71</v>
      </c>
      <c r="C23" s="8" t="s">
        <v>72</v>
      </c>
      <c r="D23" s="8" t="s">
        <v>67</v>
      </c>
      <c r="E23" s="8">
        <v>13709962326</v>
      </c>
      <c r="F23" s="8" t="str">
        <f t="shared" si="0"/>
        <v>=DISPIMG("ID_8389E0A53383447FA898E8E621597D16",1)</v>
      </c>
      <c r="G23" s="8" t="s">
        <v>68</v>
      </c>
      <c r="H23" s="9">
        <v>45748</v>
      </c>
    </row>
    <row r="24" s="2" customFormat="1" ht="144" customHeight="1" spans="1:8">
      <c r="A24" s="8">
        <v>22</v>
      </c>
      <c r="B24" s="8" t="s">
        <v>73</v>
      </c>
      <c r="C24" s="8" t="s">
        <v>74</v>
      </c>
      <c r="D24" s="8" t="s">
        <v>75</v>
      </c>
      <c r="E24" s="8">
        <v>15099230092</v>
      </c>
      <c r="F24" s="8" t="str">
        <f>_xlfn.DISPIMG("ID_B33085359A2F428C98D341AA47DC671F",1)</f>
        <v>=DISPIMG("ID_B33085359A2F428C98D341AA47DC671F",1)</v>
      </c>
      <c r="G24" s="8" t="s">
        <v>28</v>
      </c>
      <c r="H24" s="9">
        <v>45734</v>
      </c>
    </row>
    <row r="25" s="2" customFormat="1" ht="144" customHeight="1" spans="1:8">
      <c r="A25" s="8">
        <v>23</v>
      </c>
      <c r="B25" s="8" t="s">
        <v>76</v>
      </c>
      <c r="C25" s="8" t="s">
        <v>77</v>
      </c>
      <c r="D25" s="8" t="s">
        <v>78</v>
      </c>
      <c r="E25" s="8">
        <v>15276229080</v>
      </c>
      <c r="F25" s="8" t="str">
        <f>_xlfn.DISPIMG("ID_02672F4809B442FAB18E4FC8E20459CF",1)</f>
        <v>=DISPIMG("ID_02672F4809B442FAB18E4FC8E20459CF",1)</v>
      </c>
      <c r="G25" s="8" t="s">
        <v>79</v>
      </c>
      <c r="H25" s="9">
        <v>45781</v>
      </c>
    </row>
    <row r="26" s="2" customFormat="1" ht="144" customHeight="1" spans="1:8">
      <c r="A26" s="8">
        <v>24</v>
      </c>
      <c r="B26" s="8" t="s">
        <v>80</v>
      </c>
      <c r="C26" s="8" t="s">
        <v>81</v>
      </c>
      <c r="D26" s="8" t="s">
        <v>82</v>
      </c>
      <c r="E26" s="8">
        <v>15899038123</v>
      </c>
      <c r="F26" s="8" t="str">
        <f>_xlfn.DISPIMG("ID_1A2CFD1E68094BF1B7CE846543509297",1)</f>
        <v>=DISPIMG("ID_1A2CFD1E68094BF1B7CE846543509297",1)</v>
      </c>
      <c r="G26" s="8" t="s">
        <v>16</v>
      </c>
      <c r="H26" s="9">
        <v>45736</v>
      </c>
    </row>
    <row r="27" s="2" customFormat="1" ht="144" customHeight="1" spans="1:8">
      <c r="A27" s="8">
        <v>25</v>
      </c>
      <c r="B27" s="17" t="s">
        <v>83</v>
      </c>
      <c r="C27" s="17" t="s">
        <v>84</v>
      </c>
      <c r="D27" s="17" t="s">
        <v>85</v>
      </c>
      <c r="E27" s="17">
        <v>18099968595</v>
      </c>
      <c r="F27" s="17" t="str">
        <f>_xlfn.DISPIMG("ID_290961EF3A2C4A72B0762B1DCE891CE4",1)</f>
        <v>=DISPIMG("ID_290961EF3A2C4A72B0762B1DCE891CE4",1)</v>
      </c>
      <c r="G27" s="17" t="s">
        <v>79</v>
      </c>
      <c r="H27" s="9">
        <v>45743</v>
      </c>
    </row>
    <row r="28" s="2" customFormat="1" ht="144" customHeight="1" spans="1:8">
      <c r="A28" s="8">
        <v>26</v>
      </c>
      <c r="B28" s="8" t="s">
        <v>86</v>
      </c>
      <c r="C28" s="8" t="s">
        <v>87</v>
      </c>
      <c r="D28" s="8" t="s">
        <v>88</v>
      </c>
      <c r="E28" s="8">
        <v>18699666980</v>
      </c>
      <c r="F28" s="8" t="str">
        <f>_xlfn.DISPIMG("ID_942B231920274FBC94254B5945E958BB",1)</f>
        <v>=DISPIMG("ID_942B231920274FBC94254B5945E958BB",1)</v>
      </c>
      <c r="G28" s="8" t="s">
        <v>28</v>
      </c>
      <c r="H28" s="9">
        <v>45778</v>
      </c>
    </row>
    <row r="29" s="2" customFormat="1" ht="144" customHeight="1" spans="1:8">
      <c r="A29" s="8">
        <v>27</v>
      </c>
      <c r="B29" s="8" t="s">
        <v>89</v>
      </c>
      <c r="C29" s="8" t="s">
        <v>90</v>
      </c>
      <c r="D29" s="8" t="s">
        <v>91</v>
      </c>
      <c r="E29" s="8">
        <v>15352620619</v>
      </c>
      <c r="F29" s="8" t="str">
        <f>_xlfn.DISPIMG("ID_2A78E903904749068C957ADE8D78BFF3",1)</f>
        <v>=DISPIMG("ID_2A78E903904749068C957ADE8D78BFF3",1)</v>
      </c>
      <c r="G29" s="8" t="s">
        <v>16</v>
      </c>
      <c r="H29" s="9">
        <v>45778</v>
      </c>
    </row>
    <row r="30" s="2" customFormat="1" ht="144" customHeight="1" spans="1:8">
      <c r="A30" s="8">
        <v>28</v>
      </c>
      <c r="B30" s="8" t="s">
        <v>92</v>
      </c>
      <c r="C30" s="8" t="s">
        <v>93</v>
      </c>
      <c r="D30" s="8" t="s">
        <v>94</v>
      </c>
      <c r="E30" s="8">
        <v>13309963539</v>
      </c>
      <c r="F30" s="8" t="str">
        <f>_xlfn.DISPIMG("ID_3FB2BDF758484CCD9F9761A80A20A0EA",1)</f>
        <v>=DISPIMG("ID_3FB2BDF758484CCD9F9761A80A20A0EA",1)</v>
      </c>
      <c r="G30" s="8" t="s">
        <v>95</v>
      </c>
      <c r="H30" s="9">
        <v>45680</v>
      </c>
    </row>
    <row r="31" s="2" customFormat="1" ht="144" customHeight="1" spans="1:8">
      <c r="A31" s="8">
        <v>29</v>
      </c>
      <c r="B31" s="8" t="s">
        <v>96</v>
      </c>
      <c r="C31" s="8" t="s">
        <v>97</v>
      </c>
      <c r="D31" s="8" t="s">
        <v>98</v>
      </c>
      <c r="E31" s="8">
        <v>13899099509</v>
      </c>
      <c r="F31" s="8" t="str">
        <f>_xlfn.DISPIMG("ID_315BD0761C31463ABA737C4C855A1387",1)</f>
        <v>=DISPIMG("ID_315BD0761C31463ABA737C4C855A1387",1)</v>
      </c>
      <c r="G31" s="8" t="s">
        <v>95</v>
      </c>
      <c r="H31" s="9">
        <v>45738</v>
      </c>
    </row>
    <row r="32" s="2" customFormat="1" ht="144" customHeight="1" spans="1:8">
      <c r="A32" s="8">
        <v>30</v>
      </c>
      <c r="B32" s="17" t="s">
        <v>99</v>
      </c>
      <c r="C32" s="17" t="s">
        <v>100</v>
      </c>
      <c r="D32" s="17" t="s">
        <v>101</v>
      </c>
      <c r="E32" s="17">
        <v>18690825109</v>
      </c>
      <c r="F32" s="17" t="str">
        <f>_xlfn.DISPIMG("ID_A44FF23B8FDF4C0D99C65EFE8F01D47A",1)</f>
        <v>=DISPIMG("ID_A44FF23B8FDF4C0D99C65EFE8F01D47A",1)</v>
      </c>
      <c r="G32" s="11" t="s">
        <v>79</v>
      </c>
      <c r="H32" s="18">
        <v>45704</v>
      </c>
    </row>
    <row r="33" s="2" customFormat="1" ht="144" customHeight="1" spans="1:8">
      <c r="A33" s="8">
        <v>31</v>
      </c>
      <c r="B33" s="8" t="s">
        <v>102</v>
      </c>
      <c r="C33" s="8" t="s">
        <v>103</v>
      </c>
      <c r="D33" s="8" t="s">
        <v>104</v>
      </c>
      <c r="E33" s="8">
        <v>19999462606</v>
      </c>
      <c r="F33" s="8" t="str">
        <f>_xlfn.DISPIMG("ID_4924240BC69449B4B2D6A893C32E78D7",1)</f>
        <v>=DISPIMG("ID_4924240BC69449B4B2D6A893C32E78D7",1)</v>
      </c>
      <c r="G33" s="8" t="s">
        <v>105</v>
      </c>
      <c r="H33" s="18">
        <v>45642</v>
      </c>
    </row>
  </sheetData>
  <mergeCells count="1">
    <mergeCell ref="A1:H1"/>
  </mergeCells>
  <conditionalFormatting sqref="B2">
    <cfRule type="duplicateValues" dxfId="0" priority="1"/>
  </conditionalFormatting>
  <pageMargins left="0.432638888888889" right="0.314583333333333" top="0.393055555555556" bottom="0.196527777777778" header="0.393055555555556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6" sqref="M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6" sqref="M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2025-07-04T05:21:40Z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C8CC5082F63449A0B8A47461B36260ED_12</vt:lpwstr>
  </property>
</Properties>
</file>