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 activeTab="1"/>
  </bookViews>
  <sheets>
    <sheet name="2023年" sheetId="1" r:id="rId1"/>
    <sheet name="2024年" sheetId="2" r:id="rId2"/>
    <sheet name="成本合同印花税" sheetId="3" r:id="rId3"/>
  </sheets>
  <definedNames>
    <definedName name="_xlnm.Print_Area" localSheetId="1">'2024年'!$A$122:$H$134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<sst xmlns="http://schemas.openxmlformats.org/spreadsheetml/2006/main" count="340" uniqueCount="70">
  <si>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</si>
  <si>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</si>
  <si>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</si>
  <si>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</si>
  <si>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</si>
  <si>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</si>
  <si>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</si>
  <si>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</si>
  <si>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</si>
  <si>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</si>
  <si>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</si>
  <si>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</si>
  <si>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</si>
  <si>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</si>
  <si>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</si>
  <si>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</si>
  <si>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</si>
  <si>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</si>
  <si>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</si>
  <si>
    <t>12月电站税金计算表</t>
  </si>
  <si>
    <t>所得税</t>
  </si>
  <si>
    <t>收入</t>
  </si>
  <si>
    <t>成本</t>
  </si>
  <si>
    <t>税金及附加</t>
  </si>
  <si>
    <t>管理费用</t>
  </si>
  <si>
    <t>财务费用</t>
  </si>
  <si>
    <t>利润总额</t>
  </si>
  <si>
    <t>以前年度可弥补亏损</t>
  </si>
  <si>
    <t>应交企业所得税</t>
  </si>
  <si>
    <t>3月电站税金计算表</t>
  </si>
  <si>
    <t>新疆鸿昌能源投资有限公司</t>
  </si>
  <si>
    <t>收入种类</t>
  </si>
  <si>
    <t>收入金额（不含税）</t>
  </si>
  <si>
    <t>税种</t>
  </si>
  <si>
    <t>计算税金</t>
  </si>
  <si>
    <t>实缴税金</t>
  </si>
  <si>
    <t>备注</t>
  </si>
  <si>
    <t>托北电站</t>
  </si>
  <si>
    <t>多浪1.2及水电站</t>
  </si>
  <si>
    <t>收入合计</t>
  </si>
  <si>
    <t>4月电站税金计算表</t>
  </si>
  <si>
    <t>5月电站税金计算表</t>
  </si>
  <si>
    <t>新疆通力塔格拉克水电有限公司</t>
  </si>
  <si>
    <t>通力一二级电站</t>
  </si>
  <si>
    <t>6月电站税金计算表</t>
  </si>
  <si>
    <t>7月电站税金计算表</t>
  </si>
  <si>
    <t>8月电站税金计算表</t>
  </si>
  <si>
    <t>9月电站税金计算表</t>
  </si>
  <si>
    <t>印花税（销售）</t>
  </si>
  <si>
    <t>印花税（成本合同）</t>
  </si>
  <si>
    <t>成本合同印花税计算表</t>
  </si>
  <si>
    <t>序号</t>
  </si>
  <si>
    <t>项目名称</t>
  </si>
  <si>
    <t>供应商</t>
  </si>
  <si>
    <t>日期</t>
  </si>
  <si>
    <t>合同类型</t>
  </si>
  <si>
    <t>合同金额</t>
  </si>
  <si>
    <t>税额</t>
  </si>
  <si>
    <t>9月4日洪水抢修</t>
  </si>
  <si>
    <t>阿克苏九鑫装饰有限责任公司</t>
  </si>
  <si>
    <t>施工</t>
  </si>
  <si>
    <t>8月23日洪水防洪设施施工</t>
  </si>
  <si>
    <t>新疆利鸿建筑劳务有限公司</t>
  </si>
  <si>
    <t>8月23日洪水抢修</t>
  </si>
  <si>
    <t>35kv光差保护入网实验和保护定制计算</t>
  </si>
  <si>
    <t>长沙泽一电气科技有限公司</t>
  </si>
  <si>
    <t>服务</t>
  </si>
  <si>
    <t>温宿县土木秀克镇吐尔逊铁器店</t>
  </si>
  <si>
    <t>机械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</si>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</sst>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b/>
      <sz val="10"/>
      <color rgb="FF000000"/>
      <name val="仿宋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3" fontId="1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31" fontId="4" fillId="2" borderId="4" xfId="0" applyNumberFormat="1" applyFont="1" applyFill="1" applyBorder="1" applyAlignment="1">
      <alignment horizontal="center" vertical="center"/>
    </xf>
    <xf numFmtId="43" fontId="4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3" fontId="5" fillId="2" borderId="8" xfId="0" applyNumberFormat="1" applyFont="1" applyFill="1" applyBorder="1" applyAlignment="1">
      <alignment horizontal="center" vertical="center"/>
    </xf>
    <xf numFmtId="43" fontId="6" fillId="2" borderId="8" xfId="0" applyNumberFormat="1" applyFont="1" applyFill="1" applyBorder="1" applyAlignment="1">
      <alignment vertical="center"/>
    </xf>
    <xf numFmtId="43" fontId="1" fillId="2" borderId="9" xfId="0" applyNumberFormat="1" applyFont="1" applyFill="1" applyBorder="1" applyAlignment="1">
      <alignment horizontal="center" vertical="center"/>
    </xf>
    <xf numFmtId="43" fontId="1" fillId="2" borderId="10" xfId="0" applyNumberFormat="1" applyFont="1" applyFill="1" applyBorder="1" applyAlignment="1">
      <alignment vertical="center"/>
    </xf>
    <xf numFmtId="43" fontId="6" fillId="2" borderId="1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9" fontId="3" fillId="0" borderId="4" xfId="3" applyNumberFormat="1" applyFont="1" applyBorder="1" applyAlignment="1">
      <alignment vertical="center"/>
    </xf>
    <xf numFmtId="10" fontId="3" fillId="0" borderId="4" xfId="3" applyNumberFormat="1" applyFont="1" applyBorder="1" applyAlignment="1">
      <alignment vertical="center"/>
    </xf>
    <xf numFmtId="9" fontId="3" fillId="0" borderId="4" xfId="3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3" fillId="0" borderId="4" xfId="0" applyNumberFormat="1" applyFont="1" applyBorder="1">
      <alignment vertical="center"/>
    </xf>
    <xf numFmtId="9" fontId="10" fillId="0" borderId="4" xfId="3" applyNumberFormat="1" applyFont="1" applyBorder="1">
      <alignment vertical="center"/>
    </xf>
    <xf numFmtId="10" fontId="10" fillId="0" borderId="4" xfId="3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9" fontId="10" fillId="0" borderId="4" xfId="3" applyFont="1" applyBorder="1">
      <alignment vertical="center"/>
    </xf>
    <xf numFmtId="4" fontId="10" fillId="0" borderId="0" xfId="0" applyNumberFormat="1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opLeftCell="A40" workbookViewId="0">
      <selection activeCell="E20" sqref="E20"/>
    </sheetView>
  </sheetViews>
  <sheetFormatPr defaultColWidth="9" defaultRowHeight="13.8"/>
  <cols>
    <col min="1" max="1" width="9" style="37"/>
    <col min="2" max="2" width="17.1296296296296" style="37" customWidth="1"/>
    <col min="3" max="3" width="18.8796296296296" style="37" customWidth="1"/>
    <col min="4" max="4" width="15" style="37" customWidth="1"/>
    <col min="5" max="5" width="9" style="37"/>
    <col min="6" max="6" width="9.75" style="37"/>
    <col min="7" max="7" width="9" style="37"/>
    <col min="8" max="8" width="12.1296296296296" style="37" customWidth="1"/>
    <col min="9" max="9" width="19.1296296296296" style="37" customWidth="1"/>
    <col min="10" max="10" width="12.75" style="37" customWidth="1"/>
    <col min="11" max="12" width="10.6296296296296" style="37" customWidth="1"/>
    <col min="13" max="13" width="11.5" style="37" customWidth="1"/>
    <col min="14" max="14" width="9" style="37"/>
    <col min="15" max="15" width="12" style="37"/>
    <col min="16" max="16384" width="9" style="37"/>
  </cols>
  <sheetData>
    <row r="1" ht="14.4" spans="1:8">
      <c r="A1" s="38" t="s">
        <v>0</v>
      </c>
      <c r="B1" s="38"/>
      <c r="C1" s="39"/>
      <c r="D1" s="39"/>
      <c r="E1" s="39"/>
      <c r="F1" s="39"/>
      <c r="G1" s="39"/>
      <c r="H1" s="39"/>
    </row>
    <row r="2" s="36" customFormat="1" ht="14.4" spans="1:8">
      <c r="A2" s="40" t="s">
        <v>1</v>
      </c>
      <c r="B2" s="40"/>
      <c r="C2" s="40" t="s">
        <v>2</v>
      </c>
      <c r="D2" s="40" t="s">
        <v>3</v>
      </c>
      <c r="E2" s="41" t="s">
        <v>4</v>
      </c>
      <c r="F2" s="40" t="s">
        <v>5</v>
      </c>
      <c r="G2" s="40" t="s">
        <v>6</v>
      </c>
      <c r="H2" s="40" t="s">
        <v>7</v>
      </c>
    </row>
    <row r="3" ht="14.4" spans="1:8">
      <c r="A3" s="42" t="s">
        <v>8</v>
      </c>
      <c r="B3" s="42"/>
      <c r="C3" s="43">
        <v>2085540.58</v>
      </c>
      <c r="D3" s="44" t="s">
        <v>9</v>
      </c>
      <c r="E3" s="45">
        <v>0.03</v>
      </c>
      <c r="F3" s="43">
        <f>C3*E3</f>
        <v>62566.2174</v>
      </c>
      <c r="G3" s="43">
        <v>62566.2174</v>
      </c>
      <c r="H3" s="42"/>
    </row>
    <row r="4" ht="14.4" spans="1:8">
      <c r="A4" s="42"/>
      <c r="B4" s="42"/>
      <c r="C4" s="43"/>
      <c r="D4" s="44" t="s">
        <v>10</v>
      </c>
      <c r="E4" s="45">
        <v>0.01</v>
      </c>
      <c r="F4" s="43">
        <f>F3*E4</f>
        <v>625.662174</v>
      </c>
      <c r="G4" s="43">
        <v>625.662174</v>
      </c>
      <c r="H4" s="42"/>
    </row>
    <row r="5" ht="14.4" spans="1:8">
      <c r="A5" s="42"/>
      <c r="B5" s="42"/>
      <c r="C5" s="43"/>
      <c r="D5" s="44" t="s">
        <v>11</v>
      </c>
      <c r="E5" s="45">
        <v>0.03</v>
      </c>
      <c r="F5" s="43">
        <f>F3*E5</f>
        <v>1876.986522</v>
      </c>
      <c r="G5" s="43">
        <v>1876.986522</v>
      </c>
      <c r="H5" s="42"/>
    </row>
    <row r="6" ht="14.4" spans="1:8">
      <c r="A6" s="42"/>
      <c r="B6" s="42"/>
      <c r="C6" s="43"/>
      <c r="D6" s="44" t="s">
        <v>12</v>
      </c>
      <c r="E6" s="45">
        <v>0.02</v>
      </c>
      <c r="F6" s="43">
        <f>F3*E6</f>
        <v>1251.324348</v>
      </c>
      <c r="G6" s="43">
        <v>1251.324348</v>
      </c>
      <c r="H6" s="42"/>
    </row>
    <row r="7" ht="14.4" spans="1:8">
      <c r="A7" s="42"/>
      <c r="B7" s="42"/>
      <c r="C7" s="43"/>
      <c r="D7" s="44" t="s">
        <v>13</v>
      </c>
      <c r="E7" s="46">
        <v>0.0003</v>
      </c>
      <c r="F7" s="47">
        <f>C3*E7</f>
        <v>625.662174</v>
      </c>
      <c r="G7" s="43">
        <v>625.662174</v>
      </c>
      <c r="H7" s="42"/>
    </row>
    <row r="8" ht="14.4" spans="1:8">
      <c r="A8" s="42"/>
      <c r="B8" s="42"/>
      <c r="C8" s="43"/>
      <c r="D8" s="44" t="s">
        <v>14</v>
      </c>
      <c r="E8" s="48"/>
      <c r="F8" s="43">
        <v>0</v>
      </c>
      <c r="G8" s="43">
        <v>0</v>
      </c>
      <c r="H8" s="42"/>
    </row>
    <row r="9" ht="14.4" spans="1:8">
      <c r="A9" s="42"/>
      <c r="B9" s="42"/>
      <c r="C9" s="43"/>
      <c r="D9" s="44" t="s">
        <v>15</v>
      </c>
      <c r="E9" s="48"/>
      <c r="F9" s="43">
        <v>0</v>
      </c>
      <c r="G9" s="43">
        <v>0</v>
      </c>
      <c r="H9" s="42"/>
    </row>
    <row r="10" ht="14.4" spans="1:8">
      <c r="A10" s="42"/>
      <c r="B10" s="42"/>
      <c r="C10" s="43"/>
      <c r="D10" s="44" t="s">
        <v>16</v>
      </c>
      <c r="E10" s="48"/>
      <c r="F10" s="43">
        <f>SUM(F3:F9)</f>
        <v>66945.852618</v>
      </c>
      <c r="G10" s="43">
        <f>SUM(G3:G9)</f>
        <v>66945.852618</v>
      </c>
      <c r="H10" s="42"/>
    </row>
    <row r="12" ht="14.4" spans="1:8">
      <c r="A12" s="38" t="s">
        <v>17</v>
      </c>
      <c r="B12" s="38"/>
      <c r="C12" s="39"/>
      <c r="D12" s="39"/>
      <c r="E12" s="39"/>
      <c r="F12" s="39"/>
      <c r="G12" s="39"/>
      <c r="H12" s="39"/>
    </row>
    <row r="13" ht="14.4" spans="1:8">
      <c r="A13" s="40" t="s">
        <v>1</v>
      </c>
      <c r="B13" s="41" t="s">
        <v>18</v>
      </c>
      <c r="C13" s="40" t="s">
        <v>2</v>
      </c>
      <c r="D13" s="40" t="s">
        <v>3</v>
      </c>
      <c r="E13" s="41" t="s">
        <v>4</v>
      </c>
      <c r="F13" s="40" t="s">
        <v>5</v>
      </c>
      <c r="G13" s="40" t="s">
        <v>6</v>
      </c>
      <c r="H13" s="40" t="s">
        <v>7</v>
      </c>
    </row>
    <row r="14" ht="14.4" spans="1:8">
      <c r="A14" s="42" t="s">
        <v>8</v>
      </c>
      <c r="B14" s="43">
        <v>1898856.4</v>
      </c>
      <c r="C14" s="43">
        <v>1843549.9</v>
      </c>
      <c r="D14" s="44" t="s">
        <v>9</v>
      </c>
      <c r="E14" s="45">
        <v>0.03</v>
      </c>
      <c r="F14" s="43">
        <f>ROUND(C14*E14,2)</f>
        <v>55306.5</v>
      </c>
      <c r="G14" s="43">
        <v>55306.497</v>
      </c>
      <c r="H14" s="42"/>
    </row>
    <row r="15" ht="14.4" spans="1:8">
      <c r="A15" s="42"/>
      <c r="B15" s="42"/>
      <c r="C15" s="43"/>
      <c r="D15" s="44" t="s">
        <v>10</v>
      </c>
      <c r="E15" s="45">
        <v>0.01</v>
      </c>
      <c r="F15" s="43">
        <f>F14*E15</f>
        <v>553.065</v>
      </c>
      <c r="G15" s="43">
        <v>553.06497</v>
      </c>
      <c r="H15" s="42"/>
    </row>
    <row r="16" ht="14.4" spans="1:8">
      <c r="A16" s="42"/>
      <c r="B16" s="42"/>
      <c r="C16" s="43"/>
      <c r="D16" s="44" t="s">
        <v>11</v>
      </c>
      <c r="E16" s="45">
        <v>0.03</v>
      </c>
      <c r="F16" s="43">
        <f>F14*E16</f>
        <v>1659.195</v>
      </c>
      <c r="G16" s="43">
        <v>1659.19491</v>
      </c>
      <c r="H16" s="42"/>
    </row>
    <row r="17" ht="14.4" spans="1:8">
      <c r="A17" s="42"/>
      <c r="B17" s="42"/>
      <c r="C17" s="43"/>
      <c r="D17" s="44" t="s">
        <v>12</v>
      </c>
      <c r="E17" s="45">
        <v>0.02</v>
      </c>
      <c r="F17" s="43">
        <f>F14*E17</f>
        <v>1106.13</v>
      </c>
      <c r="G17" s="43">
        <v>1106.12994</v>
      </c>
      <c r="H17" s="42"/>
    </row>
    <row r="18" ht="14.4" spans="1:8">
      <c r="A18" s="42"/>
      <c r="B18" s="42"/>
      <c r="C18" s="43"/>
      <c r="D18" s="44" t="s">
        <v>13</v>
      </c>
      <c r="E18" s="46">
        <v>0.0003</v>
      </c>
      <c r="F18" s="47">
        <f>C14*E18</f>
        <v>553.06497</v>
      </c>
      <c r="G18" s="43">
        <v>553.06497</v>
      </c>
      <c r="H18" s="42"/>
    </row>
    <row r="19" ht="14.4" spans="1:14">
      <c r="A19" s="42"/>
      <c r="B19" s="42"/>
      <c r="C19" s="43"/>
      <c r="D19" s="44" t="s">
        <v>14</v>
      </c>
      <c r="E19" s="48"/>
      <c r="F19" s="43">
        <v>0</v>
      </c>
      <c r="G19" s="43">
        <v>0</v>
      </c>
      <c r="H19" s="42"/>
      <c r="M19" s="49"/>
      <c r="N19" s="49"/>
    </row>
    <row r="20" ht="14.4" spans="1:14">
      <c r="A20" s="42"/>
      <c r="B20" s="42"/>
      <c r="C20" s="43"/>
      <c r="D20" s="44" t="s">
        <v>15</v>
      </c>
      <c r="E20" s="48"/>
      <c r="F20" s="43">
        <v>0</v>
      </c>
      <c r="G20" s="43">
        <v>0</v>
      </c>
      <c r="H20" s="42"/>
      <c r="M20" s="49"/>
      <c r="N20" s="49"/>
    </row>
    <row r="21" ht="14.4" spans="1:8">
      <c r="A21" s="42"/>
      <c r="B21" s="42"/>
      <c r="C21" s="43"/>
      <c r="D21" s="44" t="s">
        <v>16</v>
      </c>
      <c r="E21" s="48"/>
      <c r="F21" s="43">
        <f>SUM(F14:F20)</f>
        <v>59177.95497</v>
      </c>
      <c r="G21" s="43">
        <f>SUM(G14:G20)</f>
        <v>59177.95179</v>
      </c>
      <c r="H21" s="42"/>
    </row>
    <row r="23" ht="14.4" spans="1:10">
      <c r="A23" s="38" t="s">
        <v>19</v>
      </c>
      <c r="B23" s="38"/>
      <c r="C23" s="39"/>
      <c r="D23" s="39"/>
      <c r="E23" s="39"/>
      <c r="F23" s="39"/>
      <c r="G23" s="39"/>
      <c r="H23" s="39"/>
      <c r="I23" s="50" t="s">
        <v>20</v>
      </c>
      <c r="J23" s="36"/>
    </row>
    <row r="24" ht="14.4" spans="1:10">
      <c r="A24" s="40" t="s">
        <v>1</v>
      </c>
      <c r="B24" s="41" t="s">
        <v>18</v>
      </c>
      <c r="C24" s="40" t="s">
        <v>2</v>
      </c>
      <c r="D24" s="40" t="s">
        <v>3</v>
      </c>
      <c r="E24" s="41" t="s">
        <v>4</v>
      </c>
      <c r="F24" s="40" t="s">
        <v>5</v>
      </c>
      <c r="G24" s="40" t="s">
        <v>6</v>
      </c>
      <c r="H24" s="40" t="s">
        <v>7</v>
      </c>
      <c r="I24" s="51" t="s">
        <v>21</v>
      </c>
      <c r="J24" s="43">
        <v>15735182.51</v>
      </c>
    </row>
    <row r="25" ht="14.4" spans="1:12">
      <c r="A25" s="42" t="s">
        <v>8</v>
      </c>
      <c r="B25" s="43">
        <v>1161106.8</v>
      </c>
      <c r="C25" s="43">
        <v>1127288.16</v>
      </c>
      <c r="D25" s="44" t="s">
        <v>9</v>
      </c>
      <c r="E25" s="45">
        <v>0.03</v>
      </c>
      <c r="F25" s="43">
        <f>ROUND(C25*E25,2)</f>
        <v>33818.64</v>
      </c>
      <c r="G25" s="43"/>
      <c r="H25" s="42"/>
      <c r="I25" s="51" t="s">
        <v>22</v>
      </c>
      <c r="J25" s="43">
        <v>8210945.27</v>
      </c>
      <c r="K25" s="49">
        <f>J25+J26+J27+J28</f>
        <v>15321781.04</v>
      </c>
      <c r="L25" s="49"/>
    </row>
    <row r="26" ht="14.4" spans="1:10">
      <c r="A26" s="42"/>
      <c r="B26" s="42"/>
      <c r="C26" s="43"/>
      <c r="D26" s="44" t="s">
        <v>10</v>
      </c>
      <c r="E26" s="45">
        <v>0.01</v>
      </c>
      <c r="F26" s="43">
        <f>F25*E26</f>
        <v>338.1864</v>
      </c>
      <c r="G26" s="43"/>
      <c r="H26" s="42"/>
      <c r="I26" s="51" t="s">
        <v>23</v>
      </c>
      <c r="J26" s="43">
        <v>145142.98</v>
      </c>
    </row>
    <row r="27" ht="14.4" spans="1:10">
      <c r="A27" s="42"/>
      <c r="B27" s="42"/>
      <c r="C27" s="43"/>
      <c r="D27" s="44" t="s">
        <v>11</v>
      </c>
      <c r="E27" s="45">
        <v>0.03</v>
      </c>
      <c r="F27" s="43">
        <f>F25*E27</f>
        <v>1014.5592</v>
      </c>
      <c r="G27" s="43"/>
      <c r="H27" s="42"/>
      <c r="I27" s="51" t="s">
        <v>24</v>
      </c>
      <c r="J27" s="43">
        <v>159790.36</v>
      </c>
    </row>
    <row r="28" ht="14.4" spans="1:10">
      <c r="A28" s="42"/>
      <c r="B28" s="42"/>
      <c r="C28" s="43"/>
      <c r="D28" s="44" t="s">
        <v>12</v>
      </c>
      <c r="E28" s="45">
        <v>0.02</v>
      </c>
      <c r="F28" s="43">
        <f>F25*E28</f>
        <v>676.3728</v>
      </c>
      <c r="G28" s="43"/>
      <c r="H28" s="42"/>
      <c r="I28" s="51" t="s">
        <v>25</v>
      </c>
      <c r="J28" s="43">
        <v>6805902.43</v>
      </c>
    </row>
    <row r="29" ht="14.4" spans="1:10">
      <c r="A29" s="42"/>
      <c r="B29" s="42"/>
      <c r="C29" s="43"/>
      <c r="D29" s="44" t="s">
        <v>13</v>
      </c>
      <c r="E29" s="46">
        <v>0.0003</v>
      </c>
      <c r="F29" s="43">
        <f>C25*E29</f>
        <v>338.186448</v>
      </c>
      <c r="G29" s="43"/>
      <c r="H29" s="42"/>
      <c r="I29" s="51" t="s">
        <v>26</v>
      </c>
      <c r="J29" s="43">
        <f>J24-J25-J26-J27-J28</f>
        <v>413401.47</v>
      </c>
    </row>
    <row r="30" ht="14.4" spans="1:10">
      <c r="A30" s="42"/>
      <c r="B30" s="42"/>
      <c r="C30" s="43"/>
      <c r="D30" s="44" t="s">
        <v>14</v>
      </c>
      <c r="E30" s="48"/>
      <c r="F30" s="43">
        <v>0</v>
      </c>
      <c r="G30" s="43"/>
      <c r="H30" s="42"/>
      <c r="I30" s="51" t="s">
        <v>27</v>
      </c>
      <c r="J30" s="43">
        <v>434407.58</v>
      </c>
    </row>
    <row r="31" ht="14.4" spans="1:10">
      <c r="A31" s="42"/>
      <c r="B31" s="42"/>
      <c r="C31" s="43"/>
      <c r="D31" s="44" t="s">
        <v>15</v>
      </c>
      <c r="E31" s="48"/>
      <c r="F31" s="43">
        <v>0</v>
      </c>
      <c r="G31" s="43"/>
      <c r="H31" s="42"/>
      <c r="I31" s="51" t="s">
        <v>4</v>
      </c>
      <c r="J31" s="45">
        <v>0.25</v>
      </c>
    </row>
    <row r="32" ht="14.4" spans="1:10">
      <c r="A32" s="42"/>
      <c r="B32" s="42"/>
      <c r="C32" s="43"/>
      <c r="D32" s="44" t="s">
        <v>16</v>
      </c>
      <c r="E32" s="48"/>
      <c r="F32" s="43">
        <f>SUM(F25:F31)</f>
        <v>36185.944848</v>
      </c>
      <c r="G32" s="43">
        <f>SUM(G25:G31)</f>
        <v>0</v>
      </c>
      <c r="H32" s="42"/>
      <c r="I32" s="51" t="s">
        <v>28</v>
      </c>
      <c r="J32" s="43">
        <f>(J29-J30)*J31</f>
        <v>-5251.52750000007</v>
      </c>
    </row>
  </sheetData>
  <mergeCells count="4">
    <mergeCell ref="A1:H1"/>
    <mergeCell ref="A12:H12"/>
    <mergeCell ref="A23:H23"/>
    <mergeCell ref="I23:J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4"/>
  <sheetViews>
    <sheetView tabSelected="1" zoomScale="115" zoomScaleNormal="115" topLeftCell="A110" workbookViewId="0">
      <selection activeCell="F126" sqref="F126:F130"/>
    </sheetView>
  </sheetViews>
  <sheetFormatPr defaultColWidth="9" defaultRowHeight="14" customHeight="1"/>
  <cols>
    <col min="1" max="1" width="11.6851851851852" style="23" customWidth="1"/>
    <col min="2" max="2" width="15.4537037037037" style="23" customWidth="1"/>
    <col min="3" max="3" width="16.2222222222222" style="23" customWidth="1"/>
    <col min="4" max="4" width="15" style="23" customWidth="1"/>
    <col min="5" max="5" width="9" style="23"/>
    <col min="6" max="6" width="10.5" style="23" customWidth="1"/>
    <col min="7" max="7" width="8.87962962962963" style="23" customWidth="1"/>
    <col min="8" max="8" width="9" style="23"/>
    <col min="9" max="9" width="15.5555555555556" style="23" customWidth="1"/>
    <col min="10" max="10" width="16.9074074074074" style="23" customWidth="1"/>
    <col min="11" max="16384" width="9" style="23"/>
  </cols>
  <sheetData>
    <row r="1" s="23" customFormat="1" ht="21" customHeight="1" spans="1:10">
      <c r="A1" s="24" t="s">
        <v>29</v>
      </c>
      <c r="B1" s="24"/>
      <c r="C1" s="24"/>
      <c r="D1" s="24"/>
      <c r="E1" s="24"/>
      <c r="F1" s="24"/>
      <c r="G1" s="24"/>
      <c r="H1" s="24"/>
      <c r="I1" s="34" t="s">
        <v>20</v>
      </c>
      <c r="J1" s="34"/>
    </row>
    <row r="2" s="23" customFormat="1" ht="21" customHeight="1" spans="1:10">
      <c r="A2" s="4" t="s">
        <v>30</v>
      </c>
      <c r="B2" s="4"/>
      <c r="C2" s="4"/>
      <c r="D2" s="4"/>
      <c r="E2" s="4"/>
      <c r="F2" s="4"/>
      <c r="G2" s="4"/>
      <c r="H2" s="4"/>
      <c r="I2" s="34"/>
      <c r="J2" s="34"/>
    </row>
    <row r="3" s="23" customFormat="1" customHeight="1" spans="1:10">
      <c r="A3" s="25" t="s">
        <v>31</v>
      </c>
      <c r="B3" s="25" t="s">
        <v>18</v>
      </c>
      <c r="C3" s="25" t="s">
        <v>32</v>
      </c>
      <c r="D3" s="25" t="s">
        <v>33</v>
      </c>
      <c r="E3" s="25" t="s">
        <v>4</v>
      </c>
      <c r="F3" s="25" t="s">
        <v>34</v>
      </c>
      <c r="G3" s="25" t="s">
        <v>35</v>
      </c>
      <c r="H3" s="25" t="s">
        <v>36</v>
      </c>
      <c r="I3" s="26" t="s">
        <v>21</v>
      </c>
      <c r="J3" s="27">
        <v>3760720.97</v>
      </c>
    </row>
    <row r="4" s="23" customFormat="1" customHeight="1" spans="1:10">
      <c r="A4" s="26" t="s">
        <v>37</v>
      </c>
      <c r="B4" s="27">
        <v>212505.8</v>
      </c>
      <c r="C4" s="27">
        <f>B4/1.03</f>
        <v>206316.310679612</v>
      </c>
      <c r="D4" s="27" t="s">
        <v>9</v>
      </c>
      <c r="E4" s="28">
        <v>0.03</v>
      </c>
      <c r="F4" s="27">
        <f>ROUND(C11*E4,2)</f>
        <v>35362.53</v>
      </c>
      <c r="G4" s="27"/>
      <c r="H4" s="26"/>
      <c r="I4" s="26" t="s">
        <v>22</v>
      </c>
      <c r="J4" s="27">
        <v>2472413.47</v>
      </c>
    </row>
    <row r="5" s="23" customFormat="1" customHeight="1" spans="1:10">
      <c r="A5" s="26" t="s">
        <v>38</v>
      </c>
      <c r="B5" s="27">
        <v>1001607.6</v>
      </c>
      <c r="C5" s="27">
        <f>B5/1.03</f>
        <v>972434.563106796</v>
      </c>
      <c r="D5" s="27" t="s">
        <v>10</v>
      </c>
      <c r="E5" s="28">
        <v>0.01</v>
      </c>
      <c r="F5" s="27">
        <f>F4*E5</f>
        <v>353.6253</v>
      </c>
      <c r="G5" s="27"/>
      <c r="H5" s="26"/>
      <c r="I5" s="26" t="s">
        <v>23</v>
      </c>
      <c r="J5" s="27">
        <v>7366.78</v>
      </c>
    </row>
    <row r="6" s="23" customFormat="1" customHeight="1" spans="1:10">
      <c r="A6" s="26"/>
      <c r="B6" s="26"/>
      <c r="C6" s="27"/>
      <c r="D6" s="27" t="s">
        <v>11</v>
      </c>
      <c r="E6" s="28">
        <v>0.03</v>
      </c>
      <c r="F6" s="27">
        <f>F4*E6</f>
        <v>1060.8759</v>
      </c>
      <c r="G6" s="27"/>
      <c r="H6" s="26"/>
      <c r="I6" s="26" t="s">
        <v>24</v>
      </c>
      <c r="J6" s="27">
        <v>2761202.29</v>
      </c>
    </row>
    <row r="7" s="23" customFormat="1" customHeight="1" spans="1:10">
      <c r="A7" s="26"/>
      <c r="B7" s="26"/>
      <c r="C7" s="27"/>
      <c r="D7" s="27" t="s">
        <v>12</v>
      </c>
      <c r="E7" s="28">
        <v>0.02</v>
      </c>
      <c r="F7" s="27">
        <f>F4*E7</f>
        <v>707.2506</v>
      </c>
      <c r="G7" s="27"/>
      <c r="H7" s="26"/>
      <c r="I7" s="26" t="s">
        <v>25</v>
      </c>
      <c r="J7" s="27">
        <v>1109513.6</v>
      </c>
    </row>
    <row r="8" s="23" customFormat="1" customHeight="1" spans="1:10">
      <c r="A8" s="26"/>
      <c r="B8" s="26"/>
      <c r="C8" s="27"/>
      <c r="D8" s="27" t="s">
        <v>13</v>
      </c>
      <c r="E8" s="29">
        <v>0.0003</v>
      </c>
      <c r="F8" s="27">
        <f>(C4+C5)*E8</f>
        <v>353.625262135922</v>
      </c>
      <c r="G8" s="27"/>
      <c r="H8" s="26"/>
      <c r="I8" s="26" t="s">
        <v>26</v>
      </c>
      <c r="J8" s="27">
        <f>J3-J4-J5-J6-J7</f>
        <v>-2589775.17</v>
      </c>
    </row>
    <row r="9" s="23" customFormat="1" customHeight="1" spans="1:14">
      <c r="A9" s="26"/>
      <c r="B9" s="26"/>
      <c r="C9" s="27"/>
      <c r="D9" s="27" t="s">
        <v>14</v>
      </c>
      <c r="E9" s="30"/>
      <c r="F9" s="27">
        <v>0</v>
      </c>
      <c r="G9" s="27"/>
      <c r="H9" s="26"/>
      <c r="I9" s="26" t="s">
        <v>27</v>
      </c>
      <c r="J9" s="27"/>
      <c r="M9" s="35"/>
      <c r="N9" s="35"/>
    </row>
    <row r="10" s="23" customFormat="1" customHeight="1" spans="1:14">
      <c r="A10" s="26"/>
      <c r="B10" s="26"/>
      <c r="C10" s="27"/>
      <c r="D10" s="27" t="s">
        <v>15</v>
      </c>
      <c r="E10" s="30"/>
      <c r="F10" s="27">
        <v>0</v>
      </c>
      <c r="G10" s="27"/>
      <c r="H10" s="26"/>
      <c r="I10" s="26" t="s">
        <v>4</v>
      </c>
      <c r="J10" s="28">
        <v>0.25</v>
      </c>
      <c r="M10" s="35"/>
      <c r="N10" s="35"/>
    </row>
    <row r="11" s="23" customFormat="1" customHeight="1" spans="1:10">
      <c r="A11" s="26" t="s">
        <v>39</v>
      </c>
      <c r="B11" s="27">
        <f>SUM(B4:B10)</f>
        <v>1214113.4</v>
      </c>
      <c r="C11" s="27">
        <f>SUM(C4:C10)</f>
        <v>1178750.87378641</v>
      </c>
      <c r="D11" s="27" t="s">
        <v>16</v>
      </c>
      <c r="E11" s="30"/>
      <c r="F11" s="27">
        <f>SUM(F4:F10)</f>
        <v>37837.9070621359</v>
      </c>
      <c r="G11" s="27">
        <f>SUM(G4:G10)</f>
        <v>0</v>
      </c>
      <c r="H11" s="26"/>
      <c r="I11" s="26" t="s">
        <v>28</v>
      </c>
      <c r="J11" s="27">
        <f>(J8-J9)*J10</f>
        <v>-647443.7925</v>
      </c>
    </row>
    <row r="13" ht="22" customHeight="1" spans="1:8">
      <c r="A13" s="31" t="s">
        <v>40</v>
      </c>
      <c r="B13" s="31"/>
      <c r="C13" s="31"/>
      <c r="D13" s="31"/>
      <c r="E13" s="31"/>
      <c r="F13" s="31"/>
      <c r="G13" s="31"/>
      <c r="H13" s="31"/>
    </row>
    <row r="14" customHeight="1" spans="1:8">
      <c r="A14" s="23" t="s">
        <v>30</v>
      </c>
      <c r="B14" s="32"/>
      <c r="C14" s="32"/>
      <c r="D14" s="32"/>
      <c r="E14" s="32"/>
      <c r="F14" s="32"/>
      <c r="G14" s="32"/>
      <c r="H14" s="32"/>
    </row>
    <row r="15" customHeight="1" spans="1:8">
      <c r="A15" s="25" t="s">
        <v>31</v>
      </c>
      <c r="B15" s="25" t="s">
        <v>18</v>
      </c>
      <c r="C15" s="25" t="s">
        <v>32</v>
      </c>
      <c r="D15" s="25" t="s">
        <v>33</v>
      </c>
      <c r="E15" s="25" t="s">
        <v>4</v>
      </c>
      <c r="F15" s="25" t="s">
        <v>34</v>
      </c>
      <c r="G15" s="25" t="s">
        <v>35</v>
      </c>
      <c r="H15" s="25" t="s">
        <v>36</v>
      </c>
    </row>
    <row r="16" customHeight="1" spans="1:8">
      <c r="A16" s="26" t="s">
        <v>37</v>
      </c>
      <c r="B16" s="27">
        <v>232725.2</v>
      </c>
      <c r="C16" s="27">
        <f>B16/1.03</f>
        <v>225946.796116505</v>
      </c>
      <c r="D16" s="27" t="s">
        <v>9</v>
      </c>
      <c r="E16" s="28">
        <v>0.03</v>
      </c>
      <c r="F16" s="27">
        <f>ROUND(C23*E16,2)</f>
        <v>15812.81</v>
      </c>
      <c r="G16" s="27"/>
      <c r="H16" s="26"/>
    </row>
    <row r="17" customHeight="1" spans="1:8">
      <c r="A17" s="26" t="s">
        <v>38</v>
      </c>
      <c r="B17" s="27">
        <v>310181.2</v>
      </c>
      <c r="C17" s="27">
        <f>B17/1.03</f>
        <v>301146.796116505</v>
      </c>
      <c r="D17" s="27" t="s">
        <v>10</v>
      </c>
      <c r="E17" s="28">
        <v>0.01</v>
      </c>
      <c r="F17" s="27">
        <f>F16*E17</f>
        <v>158.1281</v>
      </c>
      <c r="G17" s="27"/>
      <c r="H17" s="26"/>
    </row>
    <row r="18" customHeight="1" spans="1:8">
      <c r="A18" s="26"/>
      <c r="B18" s="26"/>
      <c r="C18" s="27"/>
      <c r="D18" s="27" t="s">
        <v>11</v>
      </c>
      <c r="E18" s="28">
        <v>0.03</v>
      </c>
      <c r="F18" s="27">
        <f>F16*E18</f>
        <v>474.3843</v>
      </c>
      <c r="G18" s="27"/>
      <c r="H18" s="26"/>
    </row>
    <row r="19" customHeight="1" spans="1:8">
      <c r="A19" s="26"/>
      <c r="B19" s="26"/>
      <c r="C19" s="27"/>
      <c r="D19" s="27" t="s">
        <v>12</v>
      </c>
      <c r="E19" s="28">
        <v>0.02</v>
      </c>
      <c r="F19" s="27">
        <f>F16*E19</f>
        <v>316.2562</v>
      </c>
      <c r="G19" s="27"/>
      <c r="H19" s="26"/>
    </row>
    <row r="20" customHeight="1" spans="1:8">
      <c r="A20" s="26"/>
      <c r="B20" s="26"/>
      <c r="C20" s="27"/>
      <c r="D20" s="27" t="s">
        <v>13</v>
      </c>
      <c r="E20" s="29">
        <v>0.0003</v>
      </c>
      <c r="F20" s="27">
        <f>(C16+C17)*E20</f>
        <v>158.128077669903</v>
      </c>
      <c r="G20" s="27"/>
      <c r="H20" s="26"/>
    </row>
    <row r="21" customHeight="1" spans="1:8">
      <c r="A21" s="26"/>
      <c r="B21" s="26"/>
      <c r="C21" s="27"/>
      <c r="D21" s="27" t="s">
        <v>14</v>
      </c>
      <c r="E21" s="30"/>
      <c r="F21" s="27">
        <v>0</v>
      </c>
      <c r="G21" s="27"/>
      <c r="H21" s="26"/>
    </row>
    <row r="22" customHeight="1" spans="1:8">
      <c r="A22" s="26"/>
      <c r="B22" s="26"/>
      <c r="C22" s="27"/>
      <c r="D22" s="27" t="s">
        <v>15</v>
      </c>
      <c r="E22" s="30"/>
      <c r="F22" s="27">
        <v>0</v>
      </c>
      <c r="G22" s="27"/>
      <c r="H22" s="26"/>
    </row>
    <row r="23" customHeight="1" spans="1:8">
      <c r="A23" s="26" t="s">
        <v>39</v>
      </c>
      <c r="B23" s="27">
        <f t="shared" ref="B23:G23" si="0">SUM(B16:B22)</f>
        <v>542906.4</v>
      </c>
      <c r="C23" s="27">
        <f t="shared" si="0"/>
        <v>527093.59223301</v>
      </c>
      <c r="D23" s="27" t="s">
        <v>16</v>
      </c>
      <c r="E23" s="30"/>
      <c r="F23" s="27">
        <f t="shared" si="0"/>
        <v>16919.7066776699</v>
      </c>
      <c r="G23" s="27">
        <f t="shared" si="0"/>
        <v>0</v>
      </c>
      <c r="H23" s="26"/>
    </row>
    <row r="27" ht="21" customHeight="1" spans="1:8">
      <c r="A27" s="33" t="s">
        <v>41</v>
      </c>
      <c r="B27" s="33"/>
      <c r="C27" s="33"/>
      <c r="D27" s="33"/>
      <c r="E27" s="33"/>
      <c r="F27" s="33"/>
      <c r="G27" s="33"/>
      <c r="H27" s="33"/>
    </row>
    <row r="28" ht="21" customHeight="1" spans="1:8">
      <c r="A28" s="4" t="s">
        <v>42</v>
      </c>
      <c r="B28" s="4"/>
      <c r="C28" s="33"/>
      <c r="D28" s="33"/>
      <c r="E28" s="33"/>
      <c r="F28" s="33"/>
      <c r="G28" s="33"/>
      <c r="H28" s="33"/>
    </row>
    <row r="29" customHeight="1" spans="1:8">
      <c r="A29" s="25" t="s">
        <v>31</v>
      </c>
      <c r="B29" s="25" t="s">
        <v>18</v>
      </c>
      <c r="C29" s="25" t="s">
        <v>32</v>
      </c>
      <c r="D29" s="25" t="s">
        <v>33</v>
      </c>
      <c r="E29" s="25" t="s">
        <v>4</v>
      </c>
      <c r="F29" s="25" t="s">
        <v>34</v>
      </c>
      <c r="G29" s="25" t="s">
        <v>35</v>
      </c>
      <c r="H29" s="25" t="s">
        <v>36</v>
      </c>
    </row>
    <row r="30" customHeight="1" spans="1:8">
      <c r="A30" s="26" t="s">
        <v>43</v>
      </c>
      <c r="B30" s="27">
        <v>521794</v>
      </c>
      <c r="C30" s="27">
        <f>B30/1.03</f>
        <v>506596.116504854</v>
      </c>
      <c r="D30" s="27" t="s">
        <v>9</v>
      </c>
      <c r="E30" s="28">
        <v>0.03</v>
      </c>
      <c r="F30" s="27">
        <f>ROUND(C37*E30,2)</f>
        <v>15197.88</v>
      </c>
      <c r="G30" s="27"/>
      <c r="H30" s="26"/>
    </row>
    <row r="31" customHeight="1" spans="1:8">
      <c r="A31" s="26"/>
      <c r="B31" s="27"/>
      <c r="C31" s="27">
        <f>B31/1.03</f>
        <v>0</v>
      </c>
      <c r="D31" s="27" t="s">
        <v>10</v>
      </c>
      <c r="E31" s="28">
        <v>0.01</v>
      </c>
      <c r="F31" s="27">
        <f>F30*E31</f>
        <v>151.9788</v>
      </c>
      <c r="G31" s="27"/>
      <c r="H31" s="26"/>
    </row>
    <row r="32" customHeight="1" spans="1:8">
      <c r="A32" s="26"/>
      <c r="B32" s="26"/>
      <c r="C32" s="27"/>
      <c r="D32" s="27" t="s">
        <v>11</v>
      </c>
      <c r="E32" s="28">
        <v>0.03</v>
      </c>
      <c r="F32" s="27">
        <f>F30*E32</f>
        <v>455.9364</v>
      </c>
      <c r="G32" s="27"/>
      <c r="H32" s="26"/>
    </row>
    <row r="33" customHeight="1" spans="1:8">
      <c r="A33" s="26"/>
      <c r="B33" s="26"/>
      <c r="C33" s="27"/>
      <c r="D33" s="27" t="s">
        <v>12</v>
      </c>
      <c r="E33" s="28">
        <v>0.02</v>
      </c>
      <c r="F33" s="27">
        <f>F30*E33</f>
        <v>303.9576</v>
      </c>
      <c r="G33" s="27"/>
      <c r="H33" s="26"/>
    </row>
    <row r="34" customHeight="1" spans="1:8">
      <c r="A34" s="26"/>
      <c r="B34" s="26"/>
      <c r="C34" s="27"/>
      <c r="D34" s="27" t="s">
        <v>13</v>
      </c>
      <c r="E34" s="29">
        <v>0.0003</v>
      </c>
      <c r="F34" s="27">
        <f>(C30+C31)*E34</f>
        <v>151.978834951456</v>
      </c>
      <c r="G34" s="27"/>
      <c r="H34" s="26"/>
    </row>
    <row r="35" customHeight="1" spans="1:8">
      <c r="A35" s="26"/>
      <c r="B35" s="26"/>
      <c r="C35" s="27"/>
      <c r="D35" s="27" t="s">
        <v>14</v>
      </c>
      <c r="E35" s="30"/>
      <c r="F35" s="27">
        <v>0</v>
      </c>
      <c r="G35" s="27"/>
      <c r="H35" s="26"/>
    </row>
    <row r="36" customHeight="1" spans="1:8">
      <c r="A36" s="26"/>
      <c r="B36" s="26"/>
      <c r="C36" s="27"/>
      <c r="D36" s="27" t="s">
        <v>15</v>
      </c>
      <c r="E36" s="30"/>
      <c r="F36" s="27">
        <v>0</v>
      </c>
      <c r="G36" s="27"/>
      <c r="H36" s="26"/>
    </row>
    <row r="37" customHeight="1" spans="1:8">
      <c r="A37" s="26" t="s">
        <v>39</v>
      </c>
      <c r="B37" s="27">
        <f t="shared" ref="B37:G37" si="1">SUM(B30:B36)</f>
        <v>521794</v>
      </c>
      <c r="C37" s="27">
        <f t="shared" si="1"/>
        <v>506596.116504854</v>
      </c>
      <c r="D37" s="27" t="s">
        <v>16</v>
      </c>
      <c r="E37" s="30"/>
      <c r="F37" s="27">
        <f t="shared" si="1"/>
        <v>16261.7316349515</v>
      </c>
      <c r="G37" s="27">
        <f t="shared" si="1"/>
        <v>0</v>
      </c>
      <c r="H37" s="26"/>
    </row>
    <row r="40" customHeight="1" spans="1:8">
      <c r="A40" s="33" t="s">
        <v>44</v>
      </c>
      <c r="B40" s="33"/>
      <c r="C40" s="33"/>
      <c r="D40" s="33"/>
      <c r="E40" s="33"/>
      <c r="F40" s="33"/>
      <c r="G40" s="33"/>
      <c r="H40" s="33"/>
    </row>
    <row r="41" customHeight="1" spans="1:8">
      <c r="A41" s="4" t="s">
        <v>42</v>
      </c>
      <c r="B41" s="4"/>
      <c r="C41" s="33"/>
      <c r="D41" s="33"/>
      <c r="E41" s="33"/>
      <c r="F41" s="33"/>
      <c r="G41" s="33"/>
      <c r="H41" s="33"/>
    </row>
    <row r="42" customHeight="1" spans="1:8">
      <c r="A42" s="25" t="s">
        <v>31</v>
      </c>
      <c r="B42" s="25" t="s">
        <v>18</v>
      </c>
      <c r="C42" s="25" t="s">
        <v>32</v>
      </c>
      <c r="D42" s="25" t="s">
        <v>33</v>
      </c>
      <c r="E42" s="25" t="s">
        <v>4</v>
      </c>
      <c r="F42" s="25" t="s">
        <v>34</v>
      </c>
      <c r="G42" s="25" t="s">
        <v>35</v>
      </c>
      <c r="H42" s="25" t="s">
        <v>36</v>
      </c>
    </row>
    <row r="43" customHeight="1" spans="1:8">
      <c r="A43" s="26" t="s">
        <v>43</v>
      </c>
      <c r="B43" s="27">
        <v>1794497.6</v>
      </c>
      <c r="C43" s="27">
        <f>B43/1.03</f>
        <v>1742230.67961165</v>
      </c>
      <c r="D43" s="27" t="s">
        <v>9</v>
      </c>
      <c r="E43" s="28">
        <v>0.03</v>
      </c>
      <c r="F43" s="27">
        <f>ROUND(C50*E43,2)</f>
        <v>52266.92</v>
      </c>
      <c r="G43" s="27"/>
      <c r="H43" s="26"/>
    </row>
    <row r="44" customHeight="1" spans="1:8">
      <c r="A44" s="26"/>
      <c r="B44" s="27">
        <v>0</v>
      </c>
      <c r="C44" s="27">
        <f>B44/1.03</f>
        <v>0</v>
      </c>
      <c r="D44" s="27" t="s">
        <v>10</v>
      </c>
      <c r="E44" s="28">
        <v>0.01</v>
      </c>
      <c r="F44" s="27">
        <f>F43*E44</f>
        <v>522.6692</v>
      </c>
      <c r="G44" s="27"/>
      <c r="H44" s="26"/>
    </row>
    <row r="45" customHeight="1" spans="1:8">
      <c r="A45" s="26"/>
      <c r="B45" s="26"/>
      <c r="C45" s="27"/>
      <c r="D45" s="27" t="s">
        <v>11</v>
      </c>
      <c r="E45" s="28">
        <v>0.03</v>
      </c>
      <c r="F45" s="27">
        <f>F43*E45</f>
        <v>1568.0076</v>
      </c>
      <c r="G45" s="27"/>
      <c r="H45" s="26"/>
    </row>
    <row r="46" customHeight="1" spans="1:8">
      <c r="A46" s="26"/>
      <c r="B46" s="26"/>
      <c r="C46" s="27"/>
      <c r="D46" s="27" t="s">
        <v>12</v>
      </c>
      <c r="E46" s="28">
        <v>0.02</v>
      </c>
      <c r="F46" s="27">
        <f>F43*E46</f>
        <v>1045.3384</v>
      </c>
      <c r="G46" s="27"/>
      <c r="H46" s="26"/>
    </row>
    <row r="47" customHeight="1" spans="1:8">
      <c r="A47" s="26"/>
      <c r="B47" s="26"/>
      <c r="C47" s="27"/>
      <c r="D47" s="27" t="s">
        <v>13</v>
      </c>
      <c r="E47" s="29">
        <v>0.0003</v>
      </c>
      <c r="F47" s="27">
        <f>B50*E47</f>
        <v>538.34928</v>
      </c>
      <c r="G47" s="27"/>
      <c r="H47" s="26"/>
    </row>
    <row r="48" customHeight="1" spans="1:8">
      <c r="A48" s="26"/>
      <c r="B48" s="26"/>
      <c r="C48" s="27"/>
      <c r="D48" s="27" t="s">
        <v>14</v>
      </c>
      <c r="E48" s="30"/>
      <c r="F48" s="27">
        <v>0</v>
      </c>
      <c r="G48" s="27"/>
      <c r="H48" s="26"/>
    </row>
    <row r="49" customHeight="1" spans="1:8">
      <c r="A49" s="26"/>
      <c r="B49" s="26"/>
      <c r="C49" s="27"/>
      <c r="D49" s="27" t="s">
        <v>15</v>
      </c>
      <c r="E49" s="30"/>
      <c r="F49" s="27">
        <v>0</v>
      </c>
      <c r="G49" s="27"/>
      <c r="H49" s="26"/>
    </row>
    <row r="50" customHeight="1" spans="1:8">
      <c r="A50" s="26" t="s">
        <v>39</v>
      </c>
      <c r="B50" s="27">
        <f t="shared" ref="B50:G50" si="2">SUM(B43:B49)</f>
        <v>1794497.6</v>
      </c>
      <c r="C50" s="27">
        <f t="shared" si="2"/>
        <v>1742230.67961165</v>
      </c>
      <c r="D50" s="27" t="s">
        <v>16</v>
      </c>
      <c r="E50" s="30"/>
      <c r="F50" s="27">
        <f t="shared" si="2"/>
        <v>55941.28448</v>
      </c>
      <c r="G50" s="27">
        <f t="shared" si="2"/>
        <v>0</v>
      </c>
      <c r="H50" s="26"/>
    </row>
    <row r="53" customHeight="1" spans="1:8">
      <c r="A53" s="33" t="s">
        <v>45</v>
      </c>
      <c r="B53" s="33"/>
      <c r="C53" s="33"/>
      <c r="D53" s="33"/>
      <c r="E53" s="33"/>
      <c r="F53" s="33"/>
      <c r="G53" s="33"/>
      <c r="H53" s="33"/>
    </row>
    <row r="54" customHeight="1" spans="1:8">
      <c r="A54" s="4" t="s">
        <v>42</v>
      </c>
      <c r="B54" s="4"/>
      <c r="C54" s="33"/>
      <c r="D54" s="33"/>
      <c r="E54" s="33"/>
      <c r="F54" s="33"/>
      <c r="G54" s="33"/>
      <c r="H54" s="33"/>
    </row>
    <row r="55" customHeight="1" spans="1:8">
      <c r="A55" s="25" t="s">
        <v>31</v>
      </c>
      <c r="B55" s="25" t="s">
        <v>18</v>
      </c>
      <c r="C55" s="25" t="s">
        <v>32</v>
      </c>
      <c r="D55" s="25" t="s">
        <v>33</v>
      </c>
      <c r="E55" s="25" t="s">
        <v>4</v>
      </c>
      <c r="F55" s="25" t="s">
        <v>34</v>
      </c>
      <c r="G55" s="25" t="s">
        <v>35</v>
      </c>
      <c r="H55" s="25" t="s">
        <v>36</v>
      </c>
    </row>
    <row r="56" customHeight="1" spans="1:8">
      <c r="A56" s="26" t="s">
        <v>43</v>
      </c>
      <c r="B56" s="27">
        <v>1471946</v>
      </c>
      <c r="C56" s="27">
        <f>B56/1.03</f>
        <v>1429073.78640777</v>
      </c>
      <c r="D56" s="27" t="s">
        <v>9</v>
      </c>
      <c r="E56" s="28">
        <v>0.03</v>
      </c>
      <c r="F56" s="27">
        <f>ROUND(C63*E56,2)</f>
        <v>42872.21</v>
      </c>
      <c r="G56" s="27"/>
      <c r="H56" s="26"/>
    </row>
    <row r="57" customHeight="1" spans="1:8">
      <c r="A57" s="26"/>
      <c r="B57" s="27">
        <v>0</v>
      </c>
      <c r="C57" s="27">
        <f>B57/1.03</f>
        <v>0</v>
      </c>
      <c r="D57" s="27" t="s">
        <v>10</v>
      </c>
      <c r="E57" s="28">
        <v>0.01</v>
      </c>
      <c r="F57" s="27">
        <f>F56*E57</f>
        <v>428.7221</v>
      </c>
      <c r="G57" s="27"/>
      <c r="H57" s="26"/>
    </row>
    <row r="58" customHeight="1" spans="1:8">
      <c r="A58" s="26"/>
      <c r="B58" s="26"/>
      <c r="C58" s="27"/>
      <c r="D58" s="27" t="s">
        <v>11</v>
      </c>
      <c r="E58" s="28">
        <v>0.03</v>
      </c>
      <c r="F58" s="27">
        <f>F56*E58</f>
        <v>1286.1663</v>
      </c>
      <c r="G58" s="27"/>
      <c r="H58" s="26"/>
    </row>
    <row r="59" customHeight="1" spans="1:8">
      <c r="A59" s="26"/>
      <c r="B59" s="26"/>
      <c r="C59" s="27"/>
      <c r="D59" s="27" t="s">
        <v>12</v>
      </c>
      <c r="E59" s="28">
        <v>0.02</v>
      </c>
      <c r="F59" s="27">
        <f>F56*E59</f>
        <v>857.4442</v>
      </c>
      <c r="G59" s="27"/>
      <c r="H59" s="26"/>
    </row>
    <row r="60" customHeight="1" spans="1:8">
      <c r="A60" s="26"/>
      <c r="B60" s="26"/>
      <c r="C60" s="27"/>
      <c r="D60" s="27" t="s">
        <v>13</v>
      </c>
      <c r="E60" s="29">
        <v>0.0003</v>
      </c>
      <c r="F60" s="27">
        <f>B63*E60</f>
        <v>441.5838</v>
      </c>
      <c r="G60" s="27"/>
      <c r="H60" s="26"/>
    </row>
    <row r="61" customHeight="1" spans="1:8">
      <c r="A61" s="26"/>
      <c r="B61" s="26"/>
      <c r="C61" s="27"/>
      <c r="D61" s="27" t="s">
        <v>14</v>
      </c>
      <c r="E61" s="30"/>
      <c r="F61" s="27">
        <v>0</v>
      </c>
      <c r="G61" s="27"/>
      <c r="H61" s="26"/>
    </row>
    <row r="62" customHeight="1" spans="1:8">
      <c r="A62" s="26"/>
      <c r="B62" s="26"/>
      <c r="C62" s="27"/>
      <c r="D62" s="27" t="s">
        <v>15</v>
      </c>
      <c r="E62" s="30"/>
      <c r="F62" s="27">
        <v>0</v>
      </c>
      <c r="G62" s="27"/>
      <c r="H62" s="26"/>
    </row>
    <row r="63" customHeight="1" spans="1:8">
      <c r="A63" s="26" t="s">
        <v>39</v>
      </c>
      <c r="B63" s="27">
        <f t="shared" ref="B63:G63" si="3">SUM(B56:B62)</f>
        <v>1471946</v>
      </c>
      <c r="C63" s="27">
        <f t="shared" si="3"/>
        <v>1429073.78640777</v>
      </c>
      <c r="D63" s="27" t="s">
        <v>16</v>
      </c>
      <c r="E63" s="30"/>
      <c r="F63" s="27">
        <f t="shared" si="3"/>
        <v>45886.1264</v>
      </c>
      <c r="G63" s="27">
        <f t="shared" si="3"/>
        <v>0</v>
      </c>
      <c r="H63" s="26"/>
    </row>
    <row r="66" customHeight="1" spans="1:8">
      <c r="A66" s="33" t="s">
        <v>46</v>
      </c>
      <c r="B66" s="33"/>
      <c r="C66" s="33"/>
      <c r="D66" s="33"/>
      <c r="E66" s="33"/>
      <c r="F66" s="33"/>
      <c r="G66" s="33"/>
      <c r="H66" s="33"/>
    </row>
    <row r="67" customHeight="1" spans="1:8">
      <c r="A67" s="4" t="s">
        <v>42</v>
      </c>
      <c r="B67" s="4"/>
      <c r="C67" s="33"/>
      <c r="D67" s="33"/>
      <c r="E67" s="33"/>
      <c r="F67" s="33"/>
      <c r="G67" s="33"/>
      <c r="H67" s="33"/>
    </row>
    <row r="68" customHeight="1" spans="1:8">
      <c r="A68" s="25" t="s">
        <v>31</v>
      </c>
      <c r="B68" s="25" t="s">
        <v>18</v>
      </c>
      <c r="C68" s="25" t="s">
        <v>32</v>
      </c>
      <c r="D68" s="25" t="s">
        <v>33</v>
      </c>
      <c r="E68" s="25" t="s">
        <v>4</v>
      </c>
      <c r="F68" s="25" t="s">
        <v>34</v>
      </c>
      <c r="G68" s="25" t="s">
        <v>35</v>
      </c>
      <c r="H68" s="25" t="s">
        <v>36</v>
      </c>
    </row>
    <row r="69" customHeight="1" spans="1:8">
      <c r="A69" s="26" t="s">
        <v>43</v>
      </c>
      <c r="B69" s="27">
        <v>2006768.4</v>
      </c>
      <c r="C69" s="27">
        <f>B69/1.03</f>
        <v>1948318.83495146</v>
      </c>
      <c r="D69" s="27" t="s">
        <v>9</v>
      </c>
      <c r="E69" s="28">
        <v>0.03</v>
      </c>
      <c r="F69" s="27">
        <f>ROUND(C76*E69,2)</f>
        <v>58449.57</v>
      </c>
      <c r="G69" s="27"/>
      <c r="H69" s="26"/>
    </row>
    <row r="70" customHeight="1" spans="1:8">
      <c r="A70" s="26"/>
      <c r="B70" s="27">
        <v>0</v>
      </c>
      <c r="C70" s="27">
        <f>B70/1.03</f>
        <v>0</v>
      </c>
      <c r="D70" s="27" t="s">
        <v>10</v>
      </c>
      <c r="E70" s="28">
        <v>0.01</v>
      </c>
      <c r="F70" s="27">
        <f>F69*E70</f>
        <v>584.4957</v>
      </c>
      <c r="G70" s="27"/>
      <c r="H70" s="26"/>
    </row>
    <row r="71" customHeight="1" spans="1:8">
      <c r="A71" s="26"/>
      <c r="B71" s="26"/>
      <c r="C71" s="27"/>
      <c r="D71" s="27" t="s">
        <v>11</v>
      </c>
      <c r="E71" s="28">
        <v>0.03</v>
      </c>
      <c r="F71" s="27">
        <f>F69*E71</f>
        <v>1753.4871</v>
      </c>
      <c r="G71" s="27"/>
      <c r="H71" s="26"/>
    </row>
    <row r="72" customHeight="1" spans="1:8">
      <c r="A72" s="26"/>
      <c r="B72" s="26"/>
      <c r="C72" s="27"/>
      <c r="D72" s="27" t="s">
        <v>12</v>
      </c>
      <c r="E72" s="28">
        <v>0.02</v>
      </c>
      <c r="F72" s="27">
        <f>F69*E72</f>
        <v>1168.9914</v>
      </c>
      <c r="G72" s="27"/>
      <c r="H72" s="26"/>
    </row>
    <row r="73" customHeight="1" spans="1:8">
      <c r="A73" s="26"/>
      <c r="B73" s="26"/>
      <c r="C73" s="27"/>
      <c r="D73" s="27" t="s">
        <v>13</v>
      </c>
      <c r="E73" s="29">
        <v>0.0003</v>
      </c>
      <c r="F73" s="27">
        <f>B76*E73</f>
        <v>602.03052</v>
      </c>
      <c r="G73" s="27"/>
      <c r="H73" s="26"/>
    </row>
    <row r="74" customHeight="1" spans="1:8">
      <c r="A74" s="26"/>
      <c r="B74" s="26"/>
      <c r="C74" s="27"/>
      <c r="D74" s="27" t="s">
        <v>14</v>
      </c>
      <c r="E74" s="30"/>
      <c r="F74" s="27">
        <v>0</v>
      </c>
      <c r="G74" s="27"/>
      <c r="H74" s="26"/>
    </row>
    <row r="75" customHeight="1" spans="1:8">
      <c r="A75" s="26"/>
      <c r="B75" s="26"/>
      <c r="C75" s="27"/>
      <c r="D75" s="27" t="s">
        <v>15</v>
      </c>
      <c r="E75" s="30"/>
      <c r="F75" s="27">
        <v>0</v>
      </c>
      <c r="G75" s="27"/>
      <c r="H75" s="26"/>
    </row>
    <row r="76" customHeight="1" spans="1:8">
      <c r="A76" s="26" t="s">
        <v>39</v>
      </c>
      <c r="B76" s="27">
        <f t="shared" ref="B76:G76" si="4">SUM(B69:B75)</f>
        <v>2006768.4</v>
      </c>
      <c r="C76" s="27">
        <f t="shared" si="4"/>
        <v>1948318.83495146</v>
      </c>
      <c r="D76" s="27" t="s">
        <v>16</v>
      </c>
      <c r="E76" s="30"/>
      <c r="F76" s="27">
        <f t="shared" si="4"/>
        <v>62558.57472</v>
      </c>
      <c r="G76" s="27">
        <f t="shared" si="4"/>
        <v>0</v>
      </c>
      <c r="H76" s="26"/>
    </row>
    <row r="79" customHeight="1" spans="1:8">
      <c r="A79" s="33" t="s">
        <v>47</v>
      </c>
      <c r="B79" s="33"/>
      <c r="C79" s="33"/>
      <c r="D79" s="33"/>
      <c r="E79" s="33"/>
      <c r="F79" s="33"/>
      <c r="G79" s="33"/>
      <c r="H79" s="33"/>
    </row>
    <row r="80" customHeight="1" spans="1:8">
      <c r="A80" s="4" t="s">
        <v>42</v>
      </c>
      <c r="B80" s="4"/>
      <c r="C80" s="33"/>
      <c r="D80" s="33"/>
      <c r="E80" s="33"/>
      <c r="F80" s="33"/>
      <c r="G80" s="33"/>
      <c r="H80" s="33"/>
    </row>
    <row r="81" customHeight="1" spans="1:10">
      <c r="A81" s="25" t="s">
        <v>31</v>
      </c>
      <c r="B81" s="25" t="s">
        <v>18</v>
      </c>
      <c r="C81" s="25" t="s">
        <v>32</v>
      </c>
      <c r="D81" s="25" t="s">
        <v>33</v>
      </c>
      <c r="E81" s="25" t="s">
        <v>4</v>
      </c>
      <c r="F81" s="25" t="s">
        <v>34</v>
      </c>
      <c r="G81" s="25" t="s">
        <v>35</v>
      </c>
      <c r="H81" s="25" t="s">
        <v>36</v>
      </c>
      <c r="I81" s="26" t="s">
        <v>21</v>
      </c>
      <c r="J81" s="27"/>
    </row>
    <row r="82" customHeight="1" spans="1:10">
      <c r="A82" s="26" t="s">
        <v>43</v>
      </c>
      <c r="B82" s="27">
        <v>1850296</v>
      </c>
      <c r="C82" s="27">
        <f>B82/1.03</f>
        <v>1796403.88349515</v>
      </c>
      <c r="D82" s="27" t="s">
        <v>9</v>
      </c>
      <c r="E82" s="28">
        <v>0.03</v>
      </c>
      <c r="F82" s="27">
        <f>ROUND(C89*E82,2)</f>
        <v>53892.12</v>
      </c>
      <c r="G82" s="27"/>
      <c r="H82" s="26"/>
      <c r="I82" s="26" t="s">
        <v>22</v>
      </c>
      <c r="J82" s="27"/>
    </row>
    <row r="83" customHeight="1" spans="1:10">
      <c r="A83" s="26"/>
      <c r="B83" s="27">
        <v>0</v>
      </c>
      <c r="C83" s="27">
        <f>B83/1.03</f>
        <v>0</v>
      </c>
      <c r="D83" s="27" t="s">
        <v>10</v>
      </c>
      <c r="E83" s="28">
        <v>0.01</v>
      </c>
      <c r="F83" s="27">
        <f>F82*E83</f>
        <v>538.9212</v>
      </c>
      <c r="G83" s="27"/>
      <c r="H83" s="26"/>
      <c r="I83" s="26" t="s">
        <v>23</v>
      </c>
      <c r="J83" s="27"/>
    </row>
    <row r="84" customHeight="1" spans="1:10">
      <c r="A84" s="26"/>
      <c r="B84" s="26"/>
      <c r="C84" s="27"/>
      <c r="D84" s="27" t="s">
        <v>11</v>
      </c>
      <c r="E84" s="28">
        <v>0.03</v>
      </c>
      <c r="F84" s="27">
        <f>F82*E84</f>
        <v>1616.7636</v>
      </c>
      <c r="G84" s="27"/>
      <c r="H84" s="26"/>
      <c r="I84" s="26" t="s">
        <v>24</v>
      </c>
      <c r="J84" s="27"/>
    </row>
    <row r="85" customHeight="1" spans="1:10">
      <c r="A85" s="26"/>
      <c r="B85" s="26"/>
      <c r="C85" s="27"/>
      <c r="D85" s="27" t="s">
        <v>12</v>
      </c>
      <c r="E85" s="28">
        <v>0.02</v>
      </c>
      <c r="F85" s="27">
        <f>F82*E85</f>
        <v>1077.8424</v>
      </c>
      <c r="G85" s="27"/>
      <c r="H85" s="26"/>
      <c r="I85" s="26" t="s">
        <v>25</v>
      </c>
      <c r="J85" s="27"/>
    </row>
    <row r="86" customHeight="1" spans="1:10">
      <c r="A86" s="26"/>
      <c r="B86" s="26"/>
      <c r="C86" s="27"/>
      <c r="D86" s="27" t="s">
        <v>13</v>
      </c>
      <c r="E86" s="29">
        <v>0.0003</v>
      </c>
      <c r="F86" s="27">
        <f>B89*E86</f>
        <v>555.0888</v>
      </c>
      <c r="G86" s="27"/>
      <c r="H86" s="26"/>
      <c r="I86" s="26" t="s">
        <v>26</v>
      </c>
      <c r="J86" s="27">
        <f>J81-J82-J83-J84-J85</f>
        <v>0</v>
      </c>
    </row>
    <row r="87" customHeight="1" spans="1:10">
      <c r="A87" s="26"/>
      <c r="B87" s="26"/>
      <c r="C87" s="27"/>
      <c r="D87" s="27" t="s">
        <v>14</v>
      </c>
      <c r="E87" s="30"/>
      <c r="F87" s="27">
        <v>0</v>
      </c>
      <c r="G87" s="27"/>
      <c r="H87" s="26"/>
      <c r="I87" s="26" t="s">
        <v>27</v>
      </c>
      <c r="J87" s="27"/>
    </row>
    <row r="88" customHeight="1" spans="1:10">
      <c r="A88" s="26"/>
      <c r="B88" s="26"/>
      <c r="C88" s="27"/>
      <c r="D88" s="27" t="s">
        <v>15</v>
      </c>
      <c r="E88" s="30"/>
      <c r="F88" s="27">
        <v>0</v>
      </c>
      <c r="G88" s="27"/>
      <c r="H88" s="26"/>
      <c r="I88" s="26" t="s">
        <v>4</v>
      </c>
      <c r="J88" s="28">
        <v>0.25</v>
      </c>
    </row>
    <row r="89" customHeight="1" spans="1:10">
      <c r="A89" s="26" t="s">
        <v>39</v>
      </c>
      <c r="B89" s="27">
        <f t="shared" ref="B89:G89" si="5">SUM(B82:B88)</f>
        <v>1850296</v>
      </c>
      <c r="C89" s="27">
        <f t="shared" si="5"/>
        <v>1796403.88349515</v>
      </c>
      <c r="D89" s="27" t="s">
        <v>16</v>
      </c>
      <c r="E89" s="30"/>
      <c r="F89" s="27">
        <f t="shared" si="5"/>
        <v>57680.736</v>
      </c>
      <c r="G89" s="27">
        <f t="shared" si="5"/>
        <v>0</v>
      </c>
      <c r="H89" s="26"/>
      <c r="I89" s="26" t="s">
        <v>28</v>
      </c>
      <c r="J89" s="27">
        <f>(J86-J87)*J88</f>
        <v>0</v>
      </c>
    </row>
    <row r="92" customHeight="1" spans="1:8">
      <c r="A92" s="33" t="s">
        <v>0</v>
      </c>
      <c r="B92" s="33"/>
      <c r="C92" s="33"/>
      <c r="D92" s="33"/>
      <c r="E92" s="33"/>
      <c r="F92" s="33"/>
      <c r="G92" s="33"/>
      <c r="H92" s="33"/>
    </row>
    <row r="93" customHeight="1" spans="1:8">
      <c r="A93" s="4" t="s">
        <v>42</v>
      </c>
      <c r="B93" s="4"/>
      <c r="C93" s="33"/>
      <c r="D93" s="33"/>
      <c r="E93" s="33"/>
      <c r="F93" s="33"/>
      <c r="G93" s="33"/>
      <c r="H93" s="33"/>
    </row>
    <row r="94" customHeight="1" spans="1:10">
      <c r="A94" s="25" t="s">
        <v>31</v>
      </c>
      <c r="B94" s="25" t="s">
        <v>18</v>
      </c>
      <c r="C94" s="25" t="s">
        <v>32</v>
      </c>
      <c r="D94" s="25" t="s">
        <v>33</v>
      </c>
      <c r="E94" s="25" t="s">
        <v>4</v>
      </c>
      <c r="F94" s="25" t="s">
        <v>34</v>
      </c>
      <c r="G94" s="25" t="s">
        <v>35</v>
      </c>
      <c r="H94" s="25" t="s">
        <v>36</v>
      </c>
      <c r="I94" s="26" t="s">
        <v>21</v>
      </c>
      <c r="J94" s="27"/>
    </row>
    <row r="95" customHeight="1" spans="1:10">
      <c r="A95" s="26" t="s">
        <v>43</v>
      </c>
      <c r="B95" s="27">
        <v>1640525.6</v>
      </c>
      <c r="C95" s="27">
        <f>B95/1.03</f>
        <v>1592743.30097087</v>
      </c>
      <c r="D95" s="27" t="s">
        <v>9</v>
      </c>
      <c r="E95" s="28">
        <v>0.03</v>
      </c>
      <c r="F95" s="27">
        <f>ROUND(C104*E95,2)</f>
        <v>47782.3</v>
      </c>
      <c r="G95" s="27"/>
      <c r="H95" s="26"/>
      <c r="I95" s="26" t="s">
        <v>22</v>
      </c>
      <c r="J95" s="27"/>
    </row>
    <row r="96" customHeight="1" spans="1:10">
      <c r="A96" s="26"/>
      <c r="B96" s="27">
        <v>0</v>
      </c>
      <c r="C96" s="27">
        <f>B96/1.03</f>
        <v>0</v>
      </c>
      <c r="D96" s="27" t="s">
        <v>10</v>
      </c>
      <c r="E96" s="28">
        <v>0.01</v>
      </c>
      <c r="F96" s="27">
        <f>F95*E96</f>
        <v>477.823</v>
      </c>
      <c r="G96" s="27"/>
      <c r="H96" s="26"/>
      <c r="I96" s="26" t="s">
        <v>23</v>
      </c>
      <c r="J96" s="27"/>
    </row>
    <row r="97" customHeight="1" spans="1:10">
      <c r="A97" s="26"/>
      <c r="B97" s="26"/>
      <c r="C97" s="27"/>
      <c r="D97" s="27" t="s">
        <v>11</v>
      </c>
      <c r="E97" s="28">
        <v>0.03</v>
      </c>
      <c r="F97" s="27">
        <f>F95*E97</f>
        <v>1433.469</v>
      </c>
      <c r="G97" s="27"/>
      <c r="H97" s="26"/>
      <c r="I97" s="26" t="s">
        <v>24</v>
      </c>
      <c r="J97" s="27"/>
    </row>
    <row r="98" customHeight="1" spans="1:10">
      <c r="A98" s="26"/>
      <c r="B98" s="26"/>
      <c r="C98" s="27"/>
      <c r="D98" s="27" t="s">
        <v>12</v>
      </c>
      <c r="E98" s="28">
        <v>0.02</v>
      </c>
      <c r="F98" s="27">
        <f>F95*E98</f>
        <v>955.646</v>
      </c>
      <c r="G98" s="27"/>
      <c r="H98" s="26"/>
      <c r="I98" s="26" t="s">
        <v>25</v>
      </c>
      <c r="J98" s="27"/>
    </row>
    <row r="99" customHeight="1" spans="1:10">
      <c r="A99" s="26"/>
      <c r="B99" s="26"/>
      <c r="C99" s="27"/>
      <c r="D99" s="27" t="s">
        <v>48</v>
      </c>
      <c r="E99" s="29">
        <v>0.0003</v>
      </c>
      <c r="F99" s="27">
        <f>B104*E99</f>
        <v>492.15768</v>
      </c>
      <c r="G99" s="27"/>
      <c r="H99" s="26"/>
      <c r="I99" s="26" t="s">
        <v>26</v>
      </c>
      <c r="J99" s="27">
        <f>J94-J95-J96-J97-J98</f>
        <v>0</v>
      </c>
    </row>
    <row r="100" customHeight="1" spans="1:10">
      <c r="A100" s="26"/>
      <c r="B100" s="26"/>
      <c r="C100" s="27"/>
      <c r="D100" s="27" t="s">
        <v>49</v>
      </c>
      <c r="E100" s="29"/>
      <c r="F100" s="27"/>
      <c r="G100" s="27"/>
      <c r="H100" s="26"/>
      <c r="I100" s="26"/>
      <c r="J100" s="27"/>
    </row>
    <row r="101" customHeight="1" spans="1:10">
      <c r="A101" s="26"/>
      <c r="B101" s="26"/>
      <c r="C101" s="27"/>
      <c r="D101" s="27" t="s">
        <v>14</v>
      </c>
      <c r="E101" s="30"/>
      <c r="F101" s="27">
        <v>0</v>
      </c>
      <c r="G101" s="27"/>
      <c r="H101" s="26"/>
      <c r="I101" s="26" t="s">
        <v>27</v>
      </c>
      <c r="J101" s="27"/>
    </row>
    <row r="102" customHeight="1" spans="1:10">
      <c r="A102" s="26"/>
      <c r="B102" s="26"/>
      <c r="C102" s="27"/>
      <c r="D102" s="27" t="s">
        <v>15</v>
      </c>
      <c r="E102" s="30"/>
      <c r="F102" s="27">
        <v>0</v>
      </c>
      <c r="G102" s="27"/>
      <c r="H102" s="26"/>
      <c r="I102" s="26" t="s">
        <v>4</v>
      </c>
      <c r="J102" s="28">
        <v>0.25</v>
      </c>
    </row>
    <row r="103" customHeight="1" spans="1:10">
      <c r="A103" s="26"/>
      <c r="B103" s="26"/>
      <c r="C103" s="27"/>
      <c r="D103" s="27"/>
      <c r="E103" s="30"/>
      <c r="F103" s="27"/>
      <c r="G103" s="27"/>
      <c r="H103" s="26"/>
      <c r="I103" s="26"/>
      <c r="J103" s="28"/>
    </row>
    <row r="104" customHeight="1" spans="1:10">
      <c r="A104" s="26" t="s">
        <v>39</v>
      </c>
      <c r="B104" s="27">
        <f>SUM(B95:B102)</f>
        <v>1640525.6</v>
      </c>
      <c r="C104" s="27">
        <f>SUM(C95:C102)</f>
        <v>1592743.30097087</v>
      </c>
      <c r="D104" s="27" t="s">
        <v>16</v>
      </c>
      <c r="E104" s="30"/>
      <c r="F104" s="27">
        <f>SUM(F95:F102)</f>
        <v>51141.39568</v>
      </c>
      <c r="G104" s="27">
        <f>SUM(G95:G102)</f>
        <v>0</v>
      </c>
      <c r="H104" s="26"/>
      <c r="I104" s="26" t="s">
        <v>28</v>
      </c>
      <c r="J104" s="27">
        <f>(J99-J101)*J102</f>
        <v>0</v>
      </c>
    </row>
    <row r="107" customHeight="1" spans="1:8">
      <c r="A107" s="33" t="s">
        <v>17</v>
      </c>
      <c r="B107" s="33"/>
      <c r="C107" s="33"/>
      <c r="D107" s="33"/>
      <c r="E107" s="33"/>
      <c r="F107" s="33"/>
      <c r="G107" s="33"/>
      <c r="H107" s="33"/>
    </row>
    <row r="108" customHeight="1" spans="1:8">
      <c r="A108" s="4" t="s">
        <v>42</v>
      </c>
      <c r="B108" s="4"/>
      <c r="C108" s="33"/>
      <c r="D108" s="33"/>
      <c r="E108" s="33"/>
      <c r="F108" s="33"/>
      <c r="G108" s="33"/>
      <c r="H108" s="33"/>
    </row>
    <row r="109" customHeight="1" spans="1:10">
      <c r="A109" s="25" t="s">
        <v>31</v>
      </c>
      <c r="B109" s="25" t="s">
        <v>18</v>
      </c>
      <c r="C109" s="25" t="s">
        <v>32</v>
      </c>
      <c r="D109" s="25" t="s">
        <v>33</v>
      </c>
      <c r="E109" s="25" t="s">
        <v>4</v>
      </c>
      <c r="F109" s="25" t="s">
        <v>34</v>
      </c>
      <c r="G109" s="25" t="s">
        <v>35</v>
      </c>
      <c r="H109" s="25" t="s">
        <v>36</v>
      </c>
      <c r="I109" s="26" t="s">
        <v>21</v>
      </c>
      <c r="J109" s="27"/>
    </row>
    <row r="110" customHeight="1" spans="1:10">
      <c r="A110" s="26" t="s">
        <v>43</v>
      </c>
      <c r="B110" s="27">
        <v>2005584</v>
      </c>
      <c r="C110" s="27">
        <f>B110/1.03</f>
        <v>1947168.93203884</v>
      </c>
      <c r="D110" s="27" t="s">
        <v>9</v>
      </c>
      <c r="E110" s="28">
        <v>0.03</v>
      </c>
      <c r="F110" s="27">
        <f>ROUND(C119*E110,2)</f>
        <v>58415.07</v>
      </c>
      <c r="G110" s="27"/>
      <c r="H110" s="26"/>
      <c r="I110" s="26" t="s">
        <v>22</v>
      </c>
      <c r="J110" s="27"/>
    </row>
    <row r="111" customHeight="1" spans="1:10">
      <c r="A111" s="26"/>
      <c r="B111" s="27">
        <v>0</v>
      </c>
      <c r="C111" s="27">
        <f>B111/1.03</f>
        <v>0</v>
      </c>
      <c r="D111" s="27" t="s">
        <v>10</v>
      </c>
      <c r="E111" s="28">
        <v>0.01</v>
      </c>
      <c r="F111" s="27">
        <f>F110*E111</f>
        <v>584.1507</v>
      </c>
      <c r="G111" s="27"/>
      <c r="H111" s="26"/>
      <c r="I111" s="26" t="s">
        <v>23</v>
      </c>
      <c r="J111" s="27"/>
    </row>
    <row r="112" customHeight="1" spans="1:10">
      <c r="A112" s="26"/>
      <c r="B112" s="26"/>
      <c r="C112" s="27"/>
      <c r="D112" s="27" t="s">
        <v>11</v>
      </c>
      <c r="E112" s="28">
        <v>0.03</v>
      </c>
      <c r="F112" s="27">
        <f>F110*E112</f>
        <v>1752.4521</v>
      </c>
      <c r="G112" s="27"/>
      <c r="H112" s="26"/>
      <c r="I112" s="26" t="s">
        <v>24</v>
      </c>
      <c r="J112" s="27"/>
    </row>
    <row r="113" customHeight="1" spans="1:10">
      <c r="A113" s="26"/>
      <c r="B113" s="26"/>
      <c r="C113" s="27"/>
      <c r="D113" s="27" t="s">
        <v>12</v>
      </c>
      <c r="E113" s="28">
        <v>0.02</v>
      </c>
      <c r="F113" s="27">
        <f>F110*E113</f>
        <v>1168.3014</v>
      </c>
      <c r="G113" s="27"/>
      <c r="H113" s="26"/>
      <c r="I113" s="26" t="s">
        <v>25</v>
      </c>
      <c r="J113" s="27"/>
    </row>
    <row r="114" customHeight="1" spans="1:10">
      <c r="A114" s="26"/>
      <c r="B114" s="26"/>
      <c r="C114" s="27"/>
      <c r="D114" s="27" t="s">
        <v>48</v>
      </c>
      <c r="E114" s="29">
        <v>0.0003</v>
      </c>
      <c r="F114" s="27">
        <f>B119*E114</f>
        <v>601.6752</v>
      </c>
      <c r="G114" s="27"/>
      <c r="H114" s="26"/>
      <c r="I114" s="26" t="s">
        <v>26</v>
      </c>
      <c r="J114" s="27">
        <f>J109-J110-J111-J112-J113</f>
        <v>0</v>
      </c>
    </row>
    <row r="115" customHeight="1" spans="1:10">
      <c r="A115" s="26"/>
      <c r="B115" s="26"/>
      <c r="C115" s="27"/>
      <c r="D115" s="27" t="s">
        <v>49</v>
      </c>
      <c r="E115" s="29"/>
      <c r="F115" s="27"/>
      <c r="G115" s="27"/>
      <c r="H115" s="26"/>
      <c r="I115" s="26"/>
      <c r="J115" s="27"/>
    </row>
    <row r="116" customHeight="1" spans="1:10">
      <c r="A116" s="26"/>
      <c r="B116" s="26"/>
      <c r="C116" s="27"/>
      <c r="D116" s="27" t="s">
        <v>14</v>
      </c>
      <c r="E116" s="30"/>
      <c r="F116" s="27">
        <v>0</v>
      </c>
      <c r="G116" s="27"/>
      <c r="H116" s="26"/>
      <c r="I116" s="26" t="s">
        <v>27</v>
      </c>
      <c r="J116" s="27"/>
    </row>
    <row r="117" customHeight="1" spans="1:10">
      <c r="A117" s="26"/>
      <c r="B117" s="26"/>
      <c r="C117" s="27"/>
      <c r="D117" s="27" t="s">
        <v>15</v>
      </c>
      <c r="E117" s="30"/>
      <c r="F117" s="27">
        <v>0</v>
      </c>
      <c r="G117" s="27"/>
      <c r="H117" s="26"/>
      <c r="I117" s="26" t="s">
        <v>4</v>
      </c>
      <c r="J117" s="28">
        <v>0.25</v>
      </c>
    </row>
    <row r="118" customHeight="1" spans="1:10">
      <c r="A118" s="26"/>
      <c r="B118" s="26"/>
      <c r="C118" s="27"/>
      <c r="D118" s="27"/>
      <c r="E118" s="30"/>
      <c r="F118" s="27"/>
      <c r="G118" s="27"/>
      <c r="H118" s="26"/>
      <c r="I118" s="26"/>
      <c r="J118" s="28"/>
    </row>
    <row r="119" customHeight="1" spans="1:10">
      <c r="A119" s="26" t="s">
        <v>39</v>
      </c>
      <c r="B119" s="27">
        <f t="shared" ref="B119:G119" si="6">SUM(B110:B117)</f>
        <v>2005584</v>
      </c>
      <c r="C119" s="27">
        <f t="shared" si="6"/>
        <v>1947168.93203884</v>
      </c>
      <c r="D119" s="27" t="s">
        <v>16</v>
      </c>
      <c r="E119" s="30"/>
      <c r="F119" s="27">
        <f t="shared" si="6"/>
        <v>62521.6494</v>
      </c>
      <c r="G119" s="27">
        <f t="shared" si="6"/>
        <v>0</v>
      </c>
      <c r="H119" s="26"/>
      <c r="I119" s="26" t="s">
        <v>28</v>
      </c>
      <c r="J119" s="27">
        <f>(J114-J116)*J117</f>
        <v>0</v>
      </c>
    </row>
    <row r="122" customHeight="1" spans="1:8">
      <c r="A122" s="33" t="s">
        <v>19</v>
      </c>
      <c r="B122" s="33"/>
      <c r="C122" s="33"/>
      <c r="D122" s="33"/>
      <c r="E122" s="33"/>
      <c r="F122" s="33"/>
      <c r="G122" s="33"/>
      <c r="H122" s="33"/>
    </row>
    <row r="123" customHeight="1" spans="1:8">
      <c r="A123" s="4" t="s">
        <v>42</v>
      </c>
      <c r="B123" s="4"/>
      <c r="C123" s="33"/>
      <c r="D123" s="33"/>
      <c r="E123" s="33"/>
      <c r="F123" s="33"/>
      <c r="G123" s="33"/>
      <c r="H123" s="33"/>
    </row>
    <row r="124" customHeight="1" spans="1:10">
      <c r="A124" s="25" t="s">
        <v>31</v>
      </c>
      <c r="B124" s="25" t="s">
        <v>18</v>
      </c>
      <c r="C124" s="25" t="s">
        <v>32</v>
      </c>
      <c r="D124" s="25" t="s">
        <v>33</v>
      </c>
      <c r="E124" s="25" t="s">
        <v>4</v>
      </c>
      <c r="F124" s="25" t="s">
        <v>34</v>
      </c>
      <c r="G124" s="25" t="s">
        <v>35</v>
      </c>
      <c r="H124" s="25" t="s">
        <v>36</v>
      </c>
      <c r="I124" s="26" t="s">
        <v>21</v>
      </c>
      <c r="J124" s="27"/>
    </row>
    <row r="125" customHeight="1" spans="1:10">
      <c r="A125" s="26" t="s">
        <v>43</v>
      </c>
      <c r="B125" s="27">
        <v>1450758.4</v>
      </c>
      <c r="C125" s="27">
        <f>B125/1.03</f>
        <v>1408503.30097087</v>
      </c>
      <c r="D125" s="27" t="s">
        <v>9</v>
      </c>
      <c r="E125" s="28">
        <v>0.03</v>
      </c>
      <c r="F125" s="27">
        <f>ROUND(C134*E125,2)</f>
        <v>42255.1</v>
      </c>
      <c r="G125" s="27"/>
      <c r="H125" s="26"/>
      <c r="I125" s="26" t="s">
        <v>22</v>
      </c>
      <c r="J125" s="27"/>
    </row>
    <row r="126" customHeight="1" spans="1:10">
      <c r="A126" s="26"/>
      <c r="B126" s="27">
        <v>0</v>
      </c>
      <c r="C126" s="27">
        <f>B126/1.03</f>
        <v>0</v>
      </c>
      <c r="D126" s="27" t="s">
        <v>10</v>
      </c>
      <c r="E126" s="28">
        <v>0.01</v>
      </c>
      <c r="F126" s="27">
        <f>F125*E126</f>
        <v>422.551</v>
      </c>
      <c r="G126" s="27"/>
      <c r="H126" s="26"/>
      <c r="I126" s="26" t="s">
        <v>23</v>
      </c>
      <c r="J126" s="27"/>
    </row>
    <row r="127" customHeight="1" spans="1:10">
      <c r="A127" s="26"/>
      <c r="B127" s="26"/>
      <c r="C127" s="27"/>
      <c r="D127" s="27" t="s">
        <v>11</v>
      </c>
      <c r="E127" s="28">
        <v>0.03</v>
      </c>
      <c r="F127" s="27">
        <f>F125*E127</f>
        <v>1267.653</v>
      </c>
      <c r="G127" s="27"/>
      <c r="H127" s="26"/>
      <c r="I127" s="26" t="s">
        <v>24</v>
      </c>
      <c r="J127" s="27"/>
    </row>
    <row r="128" customHeight="1" spans="1:10">
      <c r="A128" s="26"/>
      <c r="B128" s="26"/>
      <c r="C128" s="27"/>
      <c r="D128" s="27" t="s">
        <v>12</v>
      </c>
      <c r="E128" s="28">
        <v>0.02</v>
      </c>
      <c r="F128" s="27">
        <f>F125*E128</f>
        <v>845.102</v>
      </c>
      <c r="G128" s="27"/>
      <c r="H128" s="26"/>
      <c r="I128" s="26" t="s">
        <v>25</v>
      </c>
      <c r="J128" s="27"/>
    </row>
    <row r="129" customHeight="1" spans="1:10">
      <c r="A129" s="26"/>
      <c r="B129" s="26"/>
      <c r="C129" s="27"/>
      <c r="D129" s="27" t="s">
        <v>48</v>
      </c>
      <c r="E129" s="29">
        <v>0.0003</v>
      </c>
      <c r="F129" s="27">
        <f>B134*E129</f>
        <v>435.22752</v>
      </c>
      <c r="G129" s="27"/>
      <c r="H129" s="26"/>
      <c r="I129" s="26" t="s">
        <v>26</v>
      </c>
      <c r="J129" s="27">
        <f>J124-J125-J126-J127-J128</f>
        <v>0</v>
      </c>
    </row>
    <row r="130" customHeight="1" spans="1:10">
      <c r="A130" s="26"/>
      <c r="B130" s="26"/>
      <c r="C130" s="27"/>
      <c r="D130" s="27" t="s">
        <v>49</v>
      </c>
      <c r="E130" s="29"/>
      <c r="F130" s="27">
        <v>69.96</v>
      </c>
      <c r="G130" s="27"/>
      <c r="H130" s="26"/>
      <c r="I130" s="26"/>
      <c r="J130" s="27"/>
    </row>
    <row r="131" customHeight="1" spans="1:10">
      <c r="A131" s="26"/>
      <c r="B131" s="26"/>
      <c r="C131" s="27"/>
      <c r="D131" s="27" t="s">
        <v>14</v>
      </c>
      <c r="E131" s="30"/>
      <c r="F131" s="27">
        <v>0</v>
      </c>
      <c r="G131" s="27"/>
      <c r="H131" s="26"/>
      <c r="I131" s="26" t="s">
        <v>27</v>
      </c>
      <c r="J131" s="27"/>
    </row>
    <row r="132" customHeight="1" spans="1:10">
      <c r="A132" s="26"/>
      <c r="B132" s="26"/>
      <c r="C132" s="27"/>
      <c r="D132" s="27" t="s">
        <v>15</v>
      </c>
      <c r="E132" s="30"/>
      <c r="F132" s="27">
        <v>0</v>
      </c>
      <c r="G132" s="27"/>
      <c r="H132" s="26"/>
      <c r="I132" s="26" t="s">
        <v>4</v>
      </c>
      <c r="J132" s="28">
        <v>0.25</v>
      </c>
    </row>
    <row r="133" customHeight="1" spans="1:10">
      <c r="A133" s="26"/>
      <c r="B133" s="26"/>
      <c r="C133" s="27"/>
      <c r="D133" s="27"/>
      <c r="E133" s="30"/>
      <c r="F133" s="27"/>
      <c r="G133" s="27"/>
      <c r="H133" s="26"/>
      <c r="I133" s="26"/>
      <c r="J133" s="28"/>
    </row>
    <row r="134" customHeight="1" spans="1:10">
      <c r="A134" s="26" t="s">
        <v>39</v>
      </c>
      <c r="B134" s="27">
        <f t="shared" ref="B134:G134" si="7">SUM(B125:B132)</f>
        <v>1450758.4</v>
      </c>
      <c r="C134" s="27">
        <f t="shared" si="7"/>
        <v>1408503.30097087</v>
      </c>
      <c r="D134" s="27" t="s">
        <v>16</v>
      </c>
      <c r="E134" s="30"/>
      <c r="F134" s="27">
        <f t="shared" si="7"/>
        <v>45295.59352</v>
      </c>
      <c r="G134" s="27">
        <f t="shared" si="7"/>
        <v>0</v>
      </c>
      <c r="H134" s="26"/>
      <c r="I134" s="26" t="s">
        <v>28</v>
      </c>
      <c r="J134" s="27">
        <f>(J129-J131)*J132</f>
        <v>0</v>
      </c>
    </row>
  </sheetData>
  <mergeCells count="20">
    <mergeCell ref="A1:H1"/>
    <mergeCell ref="I1:J1"/>
    <mergeCell ref="A2:H2"/>
    <mergeCell ref="A13:H13"/>
    <mergeCell ref="A27:H27"/>
    <mergeCell ref="A28:B28"/>
    <mergeCell ref="A40:H40"/>
    <mergeCell ref="A41:B41"/>
    <mergeCell ref="A53:H53"/>
    <mergeCell ref="A54:B54"/>
    <mergeCell ref="A66:H66"/>
    <mergeCell ref="A67:B67"/>
    <mergeCell ref="A79:H79"/>
    <mergeCell ref="A80:B80"/>
    <mergeCell ref="A92:H92"/>
    <mergeCell ref="A93:B93"/>
    <mergeCell ref="A107:H107"/>
    <mergeCell ref="A108:B108"/>
    <mergeCell ref="A122:H122"/>
    <mergeCell ref="A123:B123"/>
  </mergeCells>
  <printOptions gridLines="1"/>
  <pageMargins left="1.69236111111111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9"/>
  <sheetViews>
    <sheetView workbookViewId="0">
      <selection activeCell="E15" sqref="E15"/>
    </sheetView>
  </sheetViews>
  <sheetFormatPr defaultColWidth="8.88888888888889" defaultRowHeight="16" customHeight="1"/>
  <cols>
    <col min="1" max="1" width="3.66666666666667" style="2" customWidth="1"/>
    <col min="2" max="2" width="4" style="2" customWidth="1"/>
    <col min="3" max="3" width="26.8888888888889" style="2" customWidth="1"/>
    <col min="4" max="4" width="27.6666666666667" style="2" customWidth="1"/>
    <col min="5" max="5" width="15.2222222222222" style="2" customWidth="1"/>
    <col min="6" max="6" width="9.66666666666667" style="2" customWidth="1"/>
    <col min="7" max="7" width="7.66666666666667" style="2" customWidth="1"/>
    <col min="8" max="8" width="14.1111111111111" style="2" customWidth="1"/>
    <col min="9" max="9" width="13" style="2" customWidth="1"/>
    <col min="10" max="16384" width="8.88888888888889" style="2"/>
  </cols>
  <sheetData>
    <row r="1" ht="28" customHeight="1" spans="2:9">
      <c r="B1" s="3" t="s">
        <v>50</v>
      </c>
      <c r="C1" s="3"/>
      <c r="D1" s="3"/>
      <c r="E1" s="3"/>
      <c r="F1" s="3"/>
      <c r="G1" s="3"/>
      <c r="H1" s="3"/>
      <c r="I1" s="3"/>
    </row>
    <row r="2" customHeight="1" spans="2:3">
      <c r="B2" s="4" t="s">
        <v>42</v>
      </c>
      <c r="C2" s="4"/>
    </row>
    <row r="3" s="1" customFormat="1" customHeight="1" spans="2:9">
      <c r="B3" s="5" t="s">
        <v>51</v>
      </c>
      <c r="C3" s="6" t="s">
        <v>52</v>
      </c>
      <c r="D3" s="7" t="s">
        <v>53</v>
      </c>
      <c r="E3" s="7" t="s">
        <v>54</v>
      </c>
      <c r="F3" s="7" t="s">
        <v>55</v>
      </c>
      <c r="G3" s="8" t="s">
        <v>4</v>
      </c>
      <c r="H3" s="7" t="s">
        <v>56</v>
      </c>
      <c r="I3" s="20" t="s">
        <v>57</v>
      </c>
    </row>
    <row r="4" s="2" customFormat="1" customHeight="1" spans="2:9">
      <c r="B4" s="9">
        <v>1</v>
      </c>
      <c r="C4" s="10" t="s">
        <v>58</v>
      </c>
      <c r="D4" s="11" t="s">
        <v>59</v>
      </c>
      <c r="E4" s="12">
        <v>45537</v>
      </c>
      <c r="F4" s="13" t="s">
        <v>60</v>
      </c>
      <c r="G4" s="14">
        <v>0.0003</v>
      </c>
      <c r="H4" s="13">
        <v>77456</v>
      </c>
      <c r="I4" s="21">
        <f t="shared" ref="I4:I8" si="0">H4*G4</f>
        <v>23.2368</v>
      </c>
    </row>
    <row r="5" s="2" customFormat="1" customHeight="1" spans="2:9">
      <c r="B5" s="9">
        <v>2</v>
      </c>
      <c r="C5" s="10" t="s">
        <v>61</v>
      </c>
      <c r="D5" s="11" t="s">
        <v>62</v>
      </c>
      <c r="E5" s="12">
        <v>45537</v>
      </c>
      <c r="F5" s="13" t="s">
        <v>60</v>
      </c>
      <c r="G5" s="14">
        <v>0.0003</v>
      </c>
      <c r="H5" s="13">
        <v>63200</v>
      </c>
      <c r="I5" s="21">
        <f t="shared" si="0"/>
        <v>18.96</v>
      </c>
    </row>
    <row r="6" s="2" customFormat="1" customHeight="1" spans="2:9">
      <c r="B6" s="9">
        <v>3</v>
      </c>
      <c r="C6" s="10" t="s">
        <v>63</v>
      </c>
      <c r="D6" s="11" t="s">
        <v>62</v>
      </c>
      <c r="E6" s="12">
        <v>45537</v>
      </c>
      <c r="F6" s="13" t="s">
        <v>60</v>
      </c>
      <c r="G6" s="14">
        <v>0.0003</v>
      </c>
      <c r="H6" s="13">
        <v>42528</v>
      </c>
      <c r="I6" s="21">
        <f t="shared" si="0"/>
        <v>12.7584</v>
      </c>
    </row>
    <row r="7" s="2" customFormat="1" customHeight="1" spans="2:9">
      <c r="B7" s="9">
        <v>4</v>
      </c>
      <c r="C7" s="10" t="s">
        <v>64</v>
      </c>
      <c r="D7" s="11" t="s">
        <v>65</v>
      </c>
      <c r="E7" s="12">
        <v>45540</v>
      </c>
      <c r="F7" s="13" t="s">
        <v>66</v>
      </c>
      <c r="G7" s="14">
        <v>0.0003</v>
      </c>
      <c r="H7" s="13">
        <v>30000</v>
      </c>
      <c r="I7" s="21">
        <f t="shared" si="0"/>
        <v>9</v>
      </c>
    </row>
    <row r="8" s="2" customFormat="1" customHeight="1" spans="2:9">
      <c r="B8" s="9">
        <v>5</v>
      </c>
      <c r="C8" s="10" t="s">
        <v>63</v>
      </c>
      <c r="D8" s="11" t="s">
        <v>67</v>
      </c>
      <c r="E8" s="12">
        <v>45537</v>
      </c>
      <c r="F8" s="13" t="s">
        <v>68</v>
      </c>
      <c r="G8" s="14">
        <v>0.001</v>
      </c>
      <c r="H8" s="13">
        <v>14000</v>
      </c>
      <c r="I8" s="21">
        <f t="shared" si="0"/>
        <v>14</v>
      </c>
    </row>
    <row r="9" s="2" customFormat="1" customHeight="1" spans="2:9">
      <c r="B9" s="15" t="s">
        <v>69</v>
      </c>
      <c r="C9" s="16"/>
      <c r="D9" s="16"/>
      <c r="E9" s="17"/>
      <c r="F9" s="18"/>
      <c r="G9" s="19"/>
      <c r="H9" s="18">
        <f>SUBTOTAL(9,H4:H8)</f>
        <v>227184</v>
      </c>
      <c r="I9" s="22">
        <f>SUM(I4:I8)</f>
        <v>77.9552</v>
      </c>
    </row>
  </sheetData>
  <mergeCells count="3">
    <mergeCell ref="B1:I1"/>
    <mergeCell ref="B2:C2"/>
    <mergeCell ref="B9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</vt:lpstr>
      <vt:lpstr>2024年</vt:lpstr>
      <vt:lpstr>成本合同印花税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WPS_1598868827</cp:lastModifiedBy>
  <dcterms:created xsi:type="dcterms:W3CDTF">2023-11-07T09:32:00Z</dcterms:created>
  <dcterms:modified xsi:type="dcterms:W3CDTF">2025-01-15T05:43:48Z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