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<sst xmlns="http://schemas.openxmlformats.org/spreadsheetml/2006/main" count="100" uniqueCount="76">
  <si>
    <r>
      <t>阿克苏通力房地产开发有限公司2025年4社保表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</si>
  <si>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</si>
  <si>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</si>
  <si>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</si>
  <si>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</si>
  <si>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</si>
  <si>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</si>
  <si>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</si>
  <si>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</si>
  <si>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</si>
  <si>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</si>
  <si>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</si>
  <si>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</si>
  <si>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</si>
  <si>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</si>
  <si>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</si>
  <si>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</si>
  <si>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</si>
  <si>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</si>
  <si>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</si>
  <si>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</si>
  <si>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</si>
  <si>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</si>
  <si>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</si>
  <si>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</si>
  <si>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</si>
  <si>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</si>
  <si>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</si>
  <si>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</si>
  <si>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</si>
  <si>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</si>
  <si>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</si>
  <si>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</si>
  <si>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</si>
  <si>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</si>
  <si>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</si>
  <si>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</si>
  <si>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</si>
  <si>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</si>
  <si>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</si>
  <si>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</si>
  <si>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</si>
  <si>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</si>
  <si>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</si>
  <si>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</si>
  <si>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</si>
  <si>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</si>
  <si>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</si>
  <si>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</si>
  <si>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</si>
  <si>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</si>
  <si>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</si>
  <si>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</si>
  <si>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</si>
  <si>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</si>
  <si>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</si>
  <si>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</si>
  <si>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</si>
  <si>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</si>
  <si>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</si>
  <si>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</si>
  <si>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</si>
  <si>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</si>
  <si>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</si>
  <si>
    <t>李林社保变动差额预测</t>
  </si>
  <si>
    <t>原缴纳</t>
  </si>
  <si>
    <t>现申请</t>
  </si>
  <si>
    <t>小计：</t>
  </si>
  <si>
    <t>差额</t>
  </si>
  <si>
    <t>合计：</t>
  </si>
  <si>
    <t>差额合计</t>
  </si>
  <si>
    <t>1月补差</t>
  </si>
  <si>
    <t>2月补差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</si>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</sst>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b/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9" applyNumberFormat="0" applyAlignment="0" applyProtection="0">
      <alignment vertical="center"/>
    </xf>
    <xf numFmtId="0" fontId="30" fillId="10" borderId="10" applyNumberFormat="0" applyAlignment="0" applyProtection="0">
      <alignment vertical="center"/>
    </xf>
    <xf numFmtId="0" fontId="31" fillId="10" borderId="9" applyNumberFormat="0" applyAlignment="0" applyProtection="0">
      <alignment vertical="center"/>
    </xf>
    <xf numFmtId="0" fontId="32" fillId="11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6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13" fillId="2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9" fillId="6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176" fontId="20" fillId="7" borderId="1" xfId="0" applyNumberFormat="1" applyFont="1" applyFill="1" applyBorder="1" applyAlignment="1" applyProtection="1">
      <alignment horizontal="center" vertical="center" wrapText="1"/>
    </xf>
    <xf numFmtId="0" fontId="11" fillId="5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30" zoomScaleNormal="130" topLeftCell="D1" workbookViewId="0">
      <pane xSplit="4" ySplit="3" topLeftCell="J4" activePane="bottomRight" state="frozen"/>
      <selection/>
      <selection pane="topRight"/>
      <selection pane="bottomLeft"/>
      <selection pane="bottomRight" activeCell="A1" sqref="A1:U1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5" width="10.125" style="13"/>
    <col min="16" max="18" width="9" style="13"/>
    <col min="19" max="19" width="10.125" style="13"/>
    <col min="20" max="20" width="9.25" style="13"/>
    <col min="21" max="21" width="11.5" style="13"/>
    <col min="22" max="22" width="27" style="13" customWidth="1"/>
    <col min="23" max="25" width="9" style="15"/>
    <col min="26" max="16384" width="9" style="13"/>
  </cols>
  <sheetData>
    <row r="1" ht="40" customHeight="1" spans="1:22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49"/>
    </row>
    <row r="2" s="12" customFormat="1" spans="1:25">
      <c r="A2" s="20" t="s">
        <v>1</v>
      </c>
      <c r="B2" s="21" t="s">
        <v>2</v>
      </c>
      <c r="C2" s="21" t="s">
        <v>3</v>
      </c>
      <c r="D2" s="22" t="s">
        <v>1</v>
      </c>
      <c r="E2" s="21" t="s">
        <v>4</v>
      </c>
      <c r="F2" s="21" t="s">
        <v>5</v>
      </c>
      <c r="G2" s="22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47" t="s">
        <v>11</v>
      </c>
      <c r="O2" s="3" t="s">
        <v>12</v>
      </c>
      <c r="P2" s="3"/>
      <c r="Q2" s="50" t="s">
        <v>13</v>
      </c>
      <c r="R2" s="50"/>
      <c r="S2" s="3" t="s">
        <v>14</v>
      </c>
      <c r="T2" s="3"/>
      <c r="U2" s="3"/>
      <c r="V2" s="51" t="s">
        <v>15</v>
      </c>
      <c r="W2" s="52"/>
      <c r="X2" s="52"/>
      <c r="Y2" s="52"/>
    </row>
    <row r="3" s="12" customFormat="1" spans="1:25">
      <c r="A3" s="20"/>
      <c r="B3" s="21"/>
      <c r="C3" s="21"/>
      <c r="D3" s="23"/>
      <c r="E3" s="21"/>
      <c r="F3" s="21"/>
      <c r="G3" s="23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47"/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14</v>
      </c>
      <c r="V3" s="53"/>
      <c r="W3" s="52"/>
      <c r="X3" s="52"/>
      <c r="Y3" s="52"/>
    </row>
    <row r="4" ht="18" customHeight="1" spans="1:22">
      <c r="A4" s="24">
        <v>1</v>
      </c>
      <c r="B4" s="25" t="s">
        <v>27</v>
      </c>
      <c r="C4" s="26" t="s">
        <v>28</v>
      </c>
      <c r="D4" s="27" t="s">
        <v>29</v>
      </c>
      <c r="E4" s="28" t="s">
        <v>30</v>
      </c>
      <c r="F4" s="29" t="s">
        <v>31</v>
      </c>
      <c r="G4" s="29" t="s">
        <v>32</v>
      </c>
      <c r="H4" s="5">
        <v>4999</v>
      </c>
      <c r="I4" s="6">
        <f>ROUND(H4*0.16,2)</f>
        <v>799.84</v>
      </c>
      <c r="J4" s="7">
        <f>ROUND(H4*0.08,2)</f>
        <v>399.92</v>
      </c>
      <c r="K4" s="6">
        <f>ROUND(H4*0.005,2)</f>
        <v>25</v>
      </c>
      <c r="L4" s="7">
        <f>ROUND(H4*0.005,2)</f>
        <v>25</v>
      </c>
      <c r="M4" s="6">
        <f>ROUND(H4*0.0032,2)</f>
        <v>16</v>
      </c>
      <c r="N4" s="5">
        <v>4999</v>
      </c>
      <c r="O4" s="48">
        <f>ROUND(N4*0.075,2)</f>
        <v>374.93</v>
      </c>
      <c r="P4" s="7">
        <f>ROUND(N4*0.02,2)</f>
        <v>99.98</v>
      </c>
      <c r="Q4" s="6">
        <v>10</v>
      </c>
      <c r="R4" s="7">
        <v>10</v>
      </c>
      <c r="S4" s="54">
        <f>I4+K4+M4+O4+Q4</f>
        <v>1225.77</v>
      </c>
      <c r="T4" s="54">
        <f>J4+L4+P4+R4</f>
        <v>534.9</v>
      </c>
      <c r="U4" s="54">
        <f>S4+T4</f>
        <v>1760.67</v>
      </c>
      <c r="V4" s="55" t="s">
        <v>33</v>
      </c>
    </row>
    <row r="5" ht="18" customHeight="1" spans="1:22">
      <c r="A5" s="24">
        <v>2</v>
      </c>
      <c r="B5" s="30">
        <v>38101698</v>
      </c>
      <c r="C5" s="60" t="s">
        <v>34</v>
      </c>
      <c r="D5" s="27" t="s">
        <v>35</v>
      </c>
      <c r="E5" s="32" t="s">
        <v>36</v>
      </c>
      <c r="F5" s="33" t="s">
        <v>37</v>
      </c>
      <c r="G5" s="33" t="s">
        <v>38</v>
      </c>
      <c r="H5" s="5"/>
      <c r="I5" s="6">
        <f>ROUND(H5*0.16,2)</f>
        <v>0</v>
      </c>
      <c r="J5" s="7">
        <f>ROUND(H5*0.08,2)</f>
        <v>0</v>
      </c>
      <c r="K5" s="6">
        <f>ROUND(H5*0.005,2)</f>
        <v>0</v>
      </c>
      <c r="L5" s="7">
        <f>ROUND(H5*0.005,2)</f>
        <v>0</v>
      </c>
      <c r="M5" s="6">
        <f>ROUND(H5*0.0032,2)</f>
        <v>0</v>
      </c>
      <c r="N5" s="7">
        <v>3235</v>
      </c>
      <c r="O5" s="48">
        <v>242.63</v>
      </c>
      <c r="P5" s="7">
        <v>0</v>
      </c>
      <c r="Q5" s="6">
        <v>10</v>
      </c>
      <c r="R5" s="7">
        <v>10</v>
      </c>
      <c r="S5" s="54">
        <f>I5+K5+M5+O5+Q5</f>
        <v>252.63</v>
      </c>
      <c r="T5" s="54">
        <f>J5+L5+P5+R5</f>
        <v>10</v>
      </c>
      <c r="U5" s="54">
        <f>S5+T5</f>
        <v>262.63</v>
      </c>
      <c r="V5" s="56" t="s">
        <v>33</v>
      </c>
    </row>
    <row r="6" ht="18" customHeight="1" spans="1:22">
      <c r="A6" s="24">
        <v>3</v>
      </c>
      <c r="B6" s="30" t="s">
        <v>39</v>
      </c>
      <c r="C6" s="31" t="s">
        <v>40</v>
      </c>
      <c r="D6" s="27" t="s">
        <v>41</v>
      </c>
      <c r="E6" s="28" t="s">
        <v>42</v>
      </c>
      <c r="F6" s="29" t="s">
        <v>31</v>
      </c>
      <c r="G6" s="29" t="s">
        <v>43</v>
      </c>
      <c r="H6" s="5">
        <v>4999</v>
      </c>
      <c r="I6" s="6">
        <f>ROUND(H6*0.16,2)</f>
        <v>799.84</v>
      </c>
      <c r="J6" s="7">
        <f>ROUND(H6*0.08,2)</f>
        <v>399.92</v>
      </c>
      <c r="K6" s="6">
        <f>ROUND(H6*0.005,2)</f>
        <v>25</v>
      </c>
      <c r="L6" s="7">
        <f>ROUND(H6*0.005,2)</f>
        <v>25</v>
      </c>
      <c r="M6" s="6">
        <f>ROUND(H6*0.0032,2)</f>
        <v>16</v>
      </c>
      <c r="N6" s="5">
        <v>4999</v>
      </c>
      <c r="O6" s="48">
        <f>ROUND(N6*0.075,2)</f>
        <v>374.93</v>
      </c>
      <c r="P6" s="7">
        <f>ROUND(N6*0.02,2)</f>
        <v>99.98</v>
      </c>
      <c r="Q6" s="6">
        <v>10</v>
      </c>
      <c r="R6" s="7">
        <v>10</v>
      </c>
      <c r="S6" s="54">
        <f>I6+K6+M6+O6+Q6</f>
        <v>1225.77</v>
      </c>
      <c r="T6" s="54">
        <f>J6+L6+P6+R6</f>
        <v>534.9</v>
      </c>
      <c r="U6" s="54">
        <f>S6+T6</f>
        <v>1760.67</v>
      </c>
      <c r="V6" s="56" t="s">
        <v>33</v>
      </c>
    </row>
    <row r="7" ht="18" customHeight="1" spans="1:22">
      <c r="A7" s="24">
        <v>4</v>
      </c>
      <c r="B7" s="30" t="s">
        <v>44</v>
      </c>
      <c r="C7" s="34" t="s">
        <v>45</v>
      </c>
      <c r="D7" s="27" t="s">
        <v>46</v>
      </c>
      <c r="E7" s="28" t="s">
        <v>47</v>
      </c>
      <c r="F7" s="29" t="s">
        <v>37</v>
      </c>
      <c r="G7" s="35" t="s">
        <v>48</v>
      </c>
      <c r="H7" s="5">
        <v>8332</v>
      </c>
      <c r="I7" s="6">
        <f>ROUND(H7*0.16,2)</f>
        <v>1333.12</v>
      </c>
      <c r="J7" s="7">
        <f>ROUND(H7*0.08,2)</f>
        <v>666.56</v>
      </c>
      <c r="K7" s="6">
        <f>ROUND(H7*0.005,2)</f>
        <v>41.66</v>
      </c>
      <c r="L7" s="7">
        <f>ROUND(H7*0.005,2)</f>
        <v>41.66</v>
      </c>
      <c r="M7" s="6">
        <f>ROUND(H7*0.0032,2)</f>
        <v>26.66</v>
      </c>
      <c r="N7" s="5">
        <v>8332</v>
      </c>
      <c r="O7" s="48">
        <f>N7*7.5%</f>
        <v>624.9</v>
      </c>
      <c r="P7" s="7">
        <f>ROUND(N7*0.02,2)</f>
        <v>166.64</v>
      </c>
      <c r="Q7" s="6">
        <v>10</v>
      </c>
      <c r="R7" s="7">
        <v>10</v>
      </c>
      <c r="S7" s="54">
        <f>I7+K7+M7+O7+Q7</f>
        <v>2036.34</v>
      </c>
      <c r="T7" s="54">
        <f>J7+L7+P7+R7</f>
        <v>884.86</v>
      </c>
      <c r="U7" s="54">
        <f>S7+T7</f>
        <v>2921.2</v>
      </c>
      <c r="V7" s="57" t="s">
        <v>49</v>
      </c>
    </row>
    <row r="8" ht="18" customHeight="1" spans="1:22">
      <c r="A8" s="24">
        <v>5</v>
      </c>
      <c r="B8" s="30" t="s">
        <v>50</v>
      </c>
      <c r="C8" s="36" t="s">
        <v>51</v>
      </c>
      <c r="D8" s="27" t="s">
        <v>52</v>
      </c>
      <c r="E8" s="28" t="s">
        <v>53</v>
      </c>
      <c r="F8" s="29" t="s">
        <v>37</v>
      </c>
      <c r="G8" s="37" t="s">
        <v>54</v>
      </c>
      <c r="H8" s="5">
        <v>4999</v>
      </c>
      <c r="I8" s="6">
        <f>ROUND(H8*0.16,2)</f>
        <v>799.84</v>
      </c>
      <c r="J8" s="7">
        <f>ROUND(H8*0.08,2)</f>
        <v>399.92</v>
      </c>
      <c r="K8" s="6">
        <f>ROUND(H8*0.005,2)</f>
        <v>25</v>
      </c>
      <c r="L8" s="7">
        <f>ROUND(H8*0.005,2)</f>
        <v>25</v>
      </c>
      <c r="M8" s="6">
        <f>ROUND(H8*0.0032,2)</f>
        <v>16</v>
      </c>
      <c r="N8" s="5">
        <v>4999</v>
      </c>
      <c r="O8" s="48">
        <f>ROUND(N8*0.075,2)</f>
        <v>374.93</v>
      </c>
      <c r="P8" s="7">
        <f>ROUND(N8*0.02,2)</f>
        <v>99.98</v>
      </c>
      <c r="Q8" s="6">
        <v>10</v>
      </c>
      <c r="R8" s="7">
        <v>10</v>
      </c>
      <c r="S8" s="54">
        <f>I8+K8+M8+O8+Q8</f>
        <v>1225.77</v>
      </c>
      <c r="T8" s="54">
        <f>J8+L8+P8+R8</f>
        <v>534.9</v>
      </c>
      <c r="U8" s="54">
        <f>S8+T8</f>
        <v>1760.67</v>
      </c>
      <c r="V8" s="55" t="s">
        <v>33</v>
      </c>
    </row>
    <row r="9" ht="18" customHeight="1" spans="1:22">
      <c r="A9" s="24">
        <v>6</v>
      </c>
      <c r="B9" s="61" t="s">
        <v>55</v>
      </c>
      <c r="C9" s="36" t="s">
        <v>56</v>
      </c>
      <c r="D9" s="27" t="s">
        <v>57</v>
      </c>
      <c r="E9" s="28" t="s">
        <v>58</v>
      </c>
      <c r="F9" s="29" t="s">
        <v>31</v>
      </c>
      <c r="G9" s="35" t="s">
        <v>59</v>
      </c>
      <c r="H9" s="5">
        <v>4999</v>
      </c>
      <c r="I9" s="6">
        <f>ROUND(H9*0.16,2)</f>
        <v>799.84</v>
      </c>
      <c r="J9" s="7">
        <f>ROUND(H9*0.08,2)</f>
        <v>399.92</v>
      </c>
      <c r="K9" s="6">
        <f>ROUND(H9*0.005,2)</f>
        <v>25</v>
      </c>
      <c r="L9" s="7">
        <f>ROUND(H9*0.005,2)</f>
        <v>25</v>
      </c>
      <c r="M9" s="6">
        <f>ROUND(H9*0.0032,2)</f>
        <v>16</v>
      </c>
      <c r="N9" s="5">
        <v>4999</v>
      </c>
      <c r="O9" s="48">
        <f>ROUND(N9*0.075,2)</f>
        <v>374.93</v>
      </c>
      <c r="P9" s="7">
        <f>ROUND(N9*0.02,2)</f>
        <v>99.98</v>
      </c>
      <c r="Q9" s="6">
        <v>10</v>
      </c>
      <c r="R9" s="7">
        <v>10</v>
      </c>
      <c r="S9" s="54">
        <f>I9+K9+M9+O9+Q9</f>
        <v>1225.77</v>
      </c>
      <c r="T9" s="54">
        <f>J9+L9+P9+R9</f>
        <v>534.9</v>
      </c>
      <c r="U9" s="54">
        <f>S9+T9</f>
        <v>1760.67</v>
      </c>
      <c r="V9" s="56" t="s">
        <v>33</v>
      </c>
    </row>
    <row r="10" ht="18" customHeight="1" spans="1:22">
      <c r="A10" s="24">
        <v>7</v>
      </c>
      <c r="B10" s="30" t="s">
        <v>60</v>
      </c>
      <c r="C10" s="36" t="s">
        <v>61</v>
      </c>
      <c r="D10" s="27" t="s">
        <v>62</v>
      </c>
      <c r="E10" s="28" t="s">
        <v>63</v>
      </c>
      <c r="F10" s="29" t="s">
        <v>37</v>
      </c>
      <c r="G10" s="37" t="s">
        <v>54</v>
      </c>
      <c r="H10" s="5">
        <v>4999</v>
      </c>
      <c r="I10" s="6">
        <f>ROUND(H10*0.16,2)</f>
        <v>799.84</v>
      </c>
      <c r="J10" s="7">
        <f>ROUND(H10*0.08,2)</f>
        <v>399.92</v>
      </c>
      <c r="K10" s="6">
        <f>ROUND(H10*0.005,2)</f>
        <v>25</v>
      </c>
      <c r="L10" s="7">
        <f>ROUND(H10*0.005,2)</f>
        <v>25</v>
      </c>
      <c r="M10" s="6">
        <f>ROUND(H10*0.0032,2)</f>
        <v>16</v>
      </c>
      <c r="N10" s="5">
        <v>4999</v>
      </c>
      <c r="O10" s="48">
        <f>ROUND(N10*0.075,2)</f>
        <v>374.93</v>
      </c>
      <c r="P10" s="7">
        <f>ROUND(N10*0.02,2)</f>
        <v>99.98</v>
      </c>
      <c r="Q10" s="6">
        <v>10</v>
      </c>
      <c r="R10" s="7">
        <v>10</v>
      </c>
      <c r="S10" s="54">
        <f>I10+K10+M10+O10+Q10</f>
        <v>1225.77</v>
      </c>
      <c r="T10" s="54">
        <f>J10+L10+P10+R10</f>
        <v>534.9</v>
      </c>
      <c r="U10" s="54">
        <f>S10+T10</f>
        <v>1760.67</v>
      </c>
      <c r="V10" s="56" t="s">
        <v>33</v>
      </c>
    </row>
    <row r="11" ht="18" customHeight="1" spans="1:22">
      <c r="A11" s="38"/>
      <c r="B11" s="39"/>
      <c r="C11" s="40"/>
      <c r="D11" s="41"/>
      <c r="E11" s="42"/>
      <c r="F11" s="43"/>
      <c r="G11" s="44"/>
      <c r="H11" s="45">
        <f>SUM(H4:H10)</f>
        <v>33327</v>
      </c>
      <c r="I11" s="45">
        <f t="shared" ref="I11:U11" si="0">SUM(I4:I10)</f>
        <v>5332.32</v>
      </c>
      <c r="J11" s="45">
        <f t="shared" si="0"/>
        <v>2666.16</v>
      </c>
      <c r="K11" s="45">
        <f t="shared" si="0"/>
        <v>166.66</v>
      </c>
      <c r="L11" s="45">
        <f t="shared" si="0"/>
        <v>166.66</v>
      </c>
      <c r="M11" s="45">
        <f t="shared" si="0"/>
        <v>106.66</v>
      </c>
      <c r="N11" s="45">
        <f t="shared" si="0"/>
        <v>36562</v>
      </c>
      <c r="O11" s="45">
        <f t="shared" si="0"/>
        <v>2742.18</v>
      </c>
      <c r="P11" s="45">
        <f t="shared" si="0"/>
        <v>666.54</v>
      </c>
      <c r="Q11" s="45">
        <f t="shared" si="0"/>
        <v>70</v>
      </c>
      <c r="R11" s="45">
        <f t="shared" si="0"/>
        <v>70</v>
      </c>
      <c r="S11" s="45">
        <f t="shared" si="0"/>
        <v>8417.82</v>
      </c>
      <c r="T11" s="45">
        <f t="shared" si="0"/>
        <v>3569.36</v>
      </c>
      <c r="U11" s="58">
        <f t="shared" si="0"/>
        <v>11987.18</v>
      </c>
      <c r="V11" s="59"/>
    </row>
    <row r="12" spans="5:5">
      <c r="E12" s="46"/>
    </row>
  </sheetData>
  <mergeCells count="16">
    <mergeCell ref="A1:U1"/>
    <mergeCell ref="I2:J2"/>
    <mergeCell ref="K2:L2"/>
    <mergeCell ref="O2:P2"/>
    <mergeCell ref="Q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ignoredErrors>
    <ignoredError sqref="D4:D10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6">
      <c r="A1" s="1" t="s">
        <v>64</v>
      </c>
      <c r="B1" s="1"/>
      <c r="C1" s="1"/>
      <c r="D1" s="1"/>
      <c r="E1" s="1"/>
      <c r="F1" s="1"/>
    </row>
    <row r="2" ht="25" customHeight="1" spans="1:6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6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65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66</v>
      </c>
    </row>
    <row r="6" spans="1:7">
      <c r="A6" s="8" t="s">
        <v>67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68</v>
      </c>
    </row>
    <row r="7" spans="5:7">
      <c r="E7" s="9" t="s">
        <v>69</v>
      </c>
      <c r="F7" s="10">
        <f>B6+C6+D6+E6+F6</f>
        <v>843.66</v>
      </c>
      <c r="G7" t="s">
        <v>70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71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72</v>
      </c>
    </row>
    <row r="10" spans="1:6">
      <c r="A10" s="8" t="s">
        <v>67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5:7">
      <c r="E11" s="9" t="s">
        <v>69</v>
      </c>
      <c r="F11" s="10">
        <f>B10+C10+D10+E10+F10</f>
        <v>1687.32</v>
      </c>
      <c r="G11" t="s">
        <v>73</v>
      </c>
    </row>
    <row r="12" spans="5:7">
      <c r="E12" s="9" t="s">
        <v>74</v>
      </c>
      <c r="F12" s="11">
        <f>F7+F11</f>
        <v>2530.98</v>
      </c>
      <c r="G12" t="s">
        <v>75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2025-04-22T07:50:21Z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687B2BBCE795438E9BD48DC54B65CB85_13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