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10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<sst xmlns="http://schemas.openxmlformats.org/spreadsheetml/2006/main" count="85" uniqueCount="74">
  <si>
    <r>
      <t>新疆元盛美华房地产开发有限责任公司2025年3月社保表</t>
    </r>
    <r>
      <rPr>
        <b/>
        <sz val="9"/>
        <rFont val="宋体"/>
        <charset val="134"/>
      </rPr>
      <t>（编号：65011186842）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</si>
  <si>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</si>
  <si>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</si>
  <si>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</si>
  <si>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</si>
  <si>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</si>
  <si>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</si>
  <si>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</si>
  <si>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</si>
  <si>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</si>
  <si>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</si>
  <si>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</si>
  <si>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</si>
  <si>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长护保险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</si>
  <si>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</si>
  <si>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</si>
  <si>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</si>
  <si>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</si>
  <si>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</si>
  <si>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</si>
  <si>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</si>
  <si>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企业8.2%</t>
  </si>
  <si>
    <t>个人2%</t>
  </si>
  <si>
    <t>企业0.1%</t>
  </si>
  <si>
    <t>企业</t>
  </si>
  <si>
    <t>个人</t>
  </si>
  <si>
    <t>210204197503155774</t>
  </si>
  <si>
    <t>胡前新</t>
  </si>
  <si>
    <t>高管</t>
  </si>
  <si>
    <t>6505951592</t>
  </si>
  <si>
    <t>650103197404042846</t>
  </si>
  <si>
    <t>吕蓉</t>
  </si>
  <si>
    <t>财务部</t>
  </si>
  <si>
    <t>6505822610</t>
  </si>
  <si>
    <t>650121198109110428</t>
  </si>
  <si>
    <t>李倩</t>
  </si>
  <si>
    <t>6512547981</t>
  </si>
  <si>
    <t>650300197811281870</t>
  </si>
  <si>
    <t>欧振华</t>
  </si>
  <si>
    <t>6501100349882</t>
  </si>
  <si>
    <t>652325199909194028</t>
  </si>
  <si>
    <t>薛双双</t>
  </si>
  <si>
    <t>6508387316</t>
  </si>
  <si>
    <t>659001198704010912</t>
  </si>
  <si>
    <t>袁豫</t>
  </si>
  <si>
    <t>销售部</t>
  </si>
  <si>
    <t>6513361305</t>
  </si>
  <si>
    <t>642221199307043780</t>
  </si>
  <si>
    <t>柯花</t>
  </si>
  <si>
    <t>前期部</t>
  </si>
  <si>
    <t>6505929779</t>
  </si>
  <si>
    <t>654201197610063230</t>
  </si>
  <si>
    <t>马金帮</t>
  </si>
  <si>
    <t>6512402657</t>
  </si>
  <si>
    <t>642223198809283651</t>
  </si>
  <si>
    <t>尹江</t>
  </si>
  <si>
    <t>工程部</t>
  </si>
  <si>
    <t>6513114423</t>
  </si>
  <si>
    <t>652323199604022628</t>
  </si>
  <si>
    <t>王兴怡</t>
  </si>
  <si>
    <t>卢婷婷</t>
  </si>
  <si>
    <t>650103198811032324</t>
  </si>
  <si>
    <t>张宇</t>
  </si>
  <si>
    <t>元盛营销</t>
  </si>
  <si>
    <t>刘海梅</t>
  </si>
  <si>
    <t>行政</t>
  </si>
  <si>
    <t>650111090676</t>
  </si>
  <si>
    <t>340123198707272347</t>
  </si>
  <si>
    <t>王乔华</t>
  </si>
  <si>
    <t>销售</t>
  </si>
  <si>
    <t>41302619890208184X</t>
  </si>
  <si>
    <t>岳丽</t>
  </si>
  <si>
    <t>股份</t>
  </si>
  <si>
    <t>合计15人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</si>
</sst>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34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9"/>
      <name val="Arial"/>
      <charset val="0"/>
    </font>
    <font>
      <b/>
      <sz val="2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0"/>
    </font>
    <font>
      <sz val="11"/>
      <name val="宋体"/>
      <charset val="0"/>
    </font>
    <font>
      <sz val="10"/>
      <name val="宋体"/>
      <charset val="0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5" fillId="9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shrinkToFit="1"/>
    </xf>
    <xf numFmtId="49" fontId="6" fillId="3" borderId="1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/>
    <xf numFmtId="177" fontId="8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/>
    </xf>
    <xf numFmtId="0" fontId="12" fillId="3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>
      <alignment horizontal="center" shrinkToFit="1"/>
    </xf>
    <xf numFmtId="0" fontId="12" fillId="0" borderId="1" xfId="0" applyNumberFormat="1" applyFont="1" applyFill="1" applyBorder="1" applyAlignment="1">
      <alignment horizontal="center"/>
    </xf>
    <xf numFmtId="176" fontId="12" fillId="0" borderId="1" xfId="0" applyNumberFormat="1" applyFont="1" applyFill="1" applyBorder="1" applyAlignment="1">
      <alignment horizontal="center"/>
    </xf>
    <xf numFmtId="0" fontId="13" fillId="4" borderId="1" xfId="0" applyNumberFormat="1" applyFont="1" applyFill="1" applyBorder="1" applyAlignment="1"/>
    <xf numFmtId="0" fontId="6" fillId="4" borderId="1" xfId="0" applyNumberFormat="1" applyFont="1" applyFill="1" applyBorder="1" applyAlignment="1"/>
    <xf numFmtId="176" fontId="6" fillId="4" borderId="1" xfId="0" applyNumberFormat="1" applyFont="1" applyFill="1" applyBorder="1" applyAlignment="1"/>
    <xf numFmtId="0" fontId="7" fillId="0" borderId="1" xfId="0" applyNumberFormat="1" applyFont="1" applyFill="1" applyBorder="1" applyAlignment="1" applyProtection="1">
      <alignment horizontal="center" vertical="center" wrapText="1"/>
    </xf>
    <xf numFmtId="10" fontId="7" fillId="0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/>
    <xf numFmtId="0" fontId="7" fillId="5" borderId="1" xfId="0" applyNumberFormat="1" applyFont="1" applyFill="1" applyBorder="1" applyAlignment="1" applyProtection="1">
      <alignment horizontal="center" vertical="center"/>
    </xf>
    <xf numFmtId="176" fontId="7" fillId="5" borderId="1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Alignment="1"/>
    <xf numFmtId="0" fontId="12" fillId="0" borderId="0" xfId="0" applyNumberFormat="1" applyFont="1" applyFill="1" applyBorder="1" applyAlignment="1"/>
    <xf numFmtId="49" fontId="6" fillId="0" borderId="1" xfId="0" applyNumberFormat="1" applyFont="1" applyFill="1" applyBorder="1" applyAlignment="1" quotePrefix="1">
      <alignment horizontal="center" shrinkToFit="1"/>
    </xf>
    <xf numFmtId="0" fontId="6" fillId="0" borderId="1" xfId="0" applyNumberFormat="1" applyFont="1" applyFill="1" applyBorder="1" applyAlignment="1" quotePrefix="1"/>
    <xf numFmtId="0" fontId="11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"/>
  <sheetViews>
    <sheetView tabSelected="1" workbookViewId="0">
      <selection activeCell="A1" sqref="$A1:$XFD1048576"/>
    </sheetView>
  </sheetViews>
  <sheetFormatPr defaultColWidth="8" defaultRowHeight="13.3"/>
  <cols>
    <col min="1" max="1" width="3.5045871559633" style="1" customWidth="1"/>
    <col min="2" max="2" width="10.8899082568807" style="4" customWidth="1"/>
    <col min="3" max="3" width="20.8899082568807" style="5" customWidth="1"/>
    <col min="4" max="4" width="6.55963302752294" style="1" customWidth="1"/>
    <col min="5" max="5" width="9" style="1" customWidth="1"/>
    <col min="6" max="6" width="10.7064220183486" style="1" customWidth="1"/>
    <col min="7" max="7" width="10.8440366972477" style="1" customWidth="1"/>
    <col min="8" max="8" width="10.0642201834862" style="1" customWidth="1"/>
    <col min="9" max="10" width="8.6697247706422" style="1"/>
    <col min="11" max="11" width="10.9816513761468" style="1" customWidth="1"/>
    <col min="12" max="12" width="11.7706422018349" style="1" customWidth="1"/>
    <col min="13" max="13" width="10.4495412844037" style="1" customWidth="1"/>
    <col min="14" max="14" width="9.54128440366972" style="1" customWidth="1"/>
    <col min="15" max="15" width="7.80733944954128" style="1" customWidth="1"/>
    <col min="16" max="16" width="8.75229357798165" style="1" customWidth="1"/>
    <col min="17" max="17" width="10.6697247706422" style="1" customWidth="1"/>
    <col min="18" max="18" width="10.7798165137615" style="1" customWidth="1"/>
    <col min="19" max="19" width="10.6330275229358" style="1" customWidth="1"/>
    <col min="20" max="16384" width="8" style="1"/>
  </cols>
  <sheetData>
    <row r="1" s="1" customFormat="1" ht="27.85" spans="1:19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1" customFormat="1" ht="15" customHeight="1" spans="1:20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11" t="s">
        <v>6</v>
      </c>
      <c r="G2" s="12" t="s">
        <v>7</v>
      </c>
      <c r="H2" s="12"/>
      <c r="I2" s="12" t="s">
        <v>8</v>
      </c>
      <c r="J2" s="12"/>
      <c r="K2" s="12" t="s">
        <v>9</v>
      </c>
      <c r="L2" s="36" t="s">
        <v>10</v>
      </c>
      <c r="M2" s="12" t="s">
        <v>11</v>
      </c>
      <c r="N2" s="12"/>
      <c r="O2" s="12" t="s">
        <v>12</v>
      </c>
      <c r="P2" s="12" t="s">
        <v>13</v>
      </c>
      <c r="Q2" s="12" t="s">
        <v>14</v>
      </c>
      <c r="R2" s="12"/>
      <c r="S2" s="12"/>
      <c r="T2" s="39" t="s">
        <v>15</v>
      </c>
    </row>
    <row r="3" s="1" customFormat="1" ht="15" customHeight="1" spans="1:19">
      <c r="A3" s="8"/>
      <c r="B3" s="9"/>
      <c r="C3" s="10"/>
      <c r="D3" s="9"/>
      <c r="E3" s="9"/>
      <c r="F3" s="11"/>
      <c r="G3" s="12" t="s">
        <v>16</v>
      </c>
      <c r="H3" s="12" t="s">
        <v>17</v>
      </c>
      <c r="I3" s="12" t="s">
        <v>18</v>
      </c>
      <c r="J3" s="12" t="s">
        <v>19</v>
      </c>
      <c r="K3" s="37" t="s">
        <v>20</v>
      </c>
      <c r="L3" s="36"/>
      <c r="M3" s="12" t="s">
        <v>21</v>
      </c>
      <c r="N3" s="12" t="s">
        <v>22</v>
      </c>
      <c r="O3" s="12" t="s">
        <v>19</v>
      </c>
      <c r="P3" s="37" t="s">
        <v>23</v>
      </c>
      <c r="Q3" s="40" t="s">
        <v>24</v>
      </c>
      <c r="R3" s="40" t="s">
        <v>25</v>
      </c>
      <c r="S3" s="40" t="s">
        <v>14</v>
      </c>
    </row>
    <row r="4" s="2" customFormat="1" ht="20" customHeight="1" spans="1:19">
      <c r="A4" s="13">
        <v>1</v>
      </c>
      <c r="B4" s="14">
        <v>6506928062</v>
      </c>
      <c r="C4" s="15" t="s">
        <v>26</v>
      </c>
      <c r="D4" s="16" t="s">
        <v>27</v>
      </c>
      <c r="E4" s="17" t="s">
        <v>28</v>
      </c>
      <c r="F4" s="18">
        <v>5000</v>
      </c>
      <c r="G4" s="19">
        <f t="shared" ref="G4:G18" si="0">ROUND(F4*0.16,2)</f>
        <v>800</v>
      </c>
      <c r="H4" s="19">
        <f t="shared" ref="H4:H18" si="1">ROUND(F4*0.08,2)</f>
        <v>400</v>
      </c>
      <c r="I4" s="19">
        <f t="shared" ref="I4:I18" si="2">ROUND(F4*0.005,2)</f>
        <v>25</v>
      </c>
      <c r="J4" s="19">
        <f t="shared" ref="J4:J18" si="3">ROUND(F4*0.005,2)</f>
        <v>25</v>
      </c>
      <c r="K4" s="19">
        <f t="shared" ref="K4:K18" si="4">F4*0.32%</f>
        <v>16</v>
      </c>
      <c r="L4" s="18">
        <v>5000</v>
      </c>
      <c r="M4" s="19">
        <f t="shared" ref="M4:M19" si="5">ROUND(L4*0.097,2)</f>
        <v>485</v>
      </c>
      <c r="N4" s="19">
        <f t="shared" ref="N4:N18" si="6">ROUND(L4*0.02,2)</f>
        <v>100</v>
      </c>
      <c r="O4" s="19">
        <f t="shared" ref="O4:O18" si="7">ROUND(L4*0.005,2)</f>
        <v>25</v>
      </c>
      <c r="P4" s="19">
        <f t="shared" ref="P4:P18" si="8">ROUND(L4*0.001,2)</f>
        <v>5</v>
      </c>
      <c r="Q4" s="41">
        <f t="shared" ref="Q4:Q18" si="9">P4+M4+K4+I4+G4</f>
        <v>1331</v>
      </c>
      <c r="R4" s="41">
        <f t="shared" ref="R4:R18" si="10">O4+N4+J4+H4</f>
        <v>550</v>
      </c>
      <c r="S4" s="41">
        <f t="shared" ref="S4:S18" si="11">Q4+R4</f>
        <v>1881</v>
      </c>
    </row>
    <row r="5" s="1" customFormat="1" ht="20" customHeight="1" spans="1:19">
      <c r="A5" s="13">
        <v>2</v>
      </c>
      <c r="B5" s="20" t="s">
        <v>29</v>
      </c>
      <c r="C5" s="20" t="s">
        <v>30</v>
      </c>
      <c r="D5" s="21" t="s">
        <v>31</v>
      </c>
      <c r="E5" s="9" t="s">
        <v>32</v>
      </c>
      <c r="F5" s="22">
        <v>5000</v>
      </c>
      <c r="G5" s="19">
        <f t="shared" si="0"/>
        <v>800</v>
      </c>
      <c r="H5" s="19">
        <f t="shared" si="1"/>
        <v>400</v>
      </c>
      <c r="I5" s="19">
        <f t="shared" si="2"/>
        <v>25</v>
      </c>
      <c r="J5" s="19">
        <f t="shared" si="3"/>
        <v>25</v>
      </c>
      <c r="K5" s="19">
        <f t="shared" si="4"/>
        <v>16</v>
      </c>
      <c r="L5" s="19">
        <v>5000</v>
      </c>
      <c r="M5" s="19">
        <f t="shared" si="5"/>
        <v>485</v>
      </c>
      <c r="N5" s="19">
        <f t="shared" si="6"/>
        <v>100</v>
      </c>
      <c r="O5" s="19">
        <f t="shared" si="7"/>
        <v>25</v>
      </c>
      <c r="P5" s="19">
        <f t="shared" si="8"/>
        <v>5</v>
      </c>
      <c r="Q5" s="41">
        <f t="shared" si="9"/>
        <v>1331</v>
      </c>
      <c r="R5" s="41">
        <f t="shared" si="10"/>
        <v>550</v>
      </c>
      <c r="S5" s="41">
        <f t="shared" si="11"/>
        <v>1881</v>
      </c>
    </row>
    <row r="6" s="1" customFormat="1" ht="20" customHeight="1" spans="1:19">
      <c r="A6" s="13">
        <v>3</v>
      </c>
      <c r="B6" s="20" t="s">
        <v>33</v>
      </c>
      <c r="C6" s="20" t="s">
        <v>34</v>
      </c>
      <c r="D6" s="21" t="s">
        <v>35</v>
      </c>
      <c r="E6" s="9" t="s">
        <v>32</v>
      </c>
      <c r="F6" s="22">
        <v>5000</v>
      </c>
      <c r="G6" s="19">
        <f t="shared" si="0"/>
        <v>800</v>
      </c>
      <c r="H6" s="19">
        <f t="shared" si="1"/>
        <v>400</v>
      </c>
      <c r="I6" s="19">
        <f t="shared" si="2"/>
        <v>25</v>
      </c>
      <c r="J6" s="19">
        <f t="shared" si="3"/>
        <v>25</v>
      </c>
      <c r="K6" s="19">
        <f t="shared" si="4"/>
        <v>16</v>
      </c>
      <c r="L6" s="19">
        <v>5000</v>
      </c>
      <c r="M6" s="19">
        <f t="shared" si="5"/>
        <v>485</v>
      </c>
      <c r="N6" s="19">
        <f t="shared" si="6"/>
        <v>100</v>
      </c>
      <c r="O6" s="19">
        <f t="shared" si="7"/>
        <v>25</v>
      </c>
      <c r="P6" s="19">
        <f t="shared" si="8"/>
        <v>5</v>
      </c>
      <c r="Q6" s="41">
        <f t="shared" si="9"/>
        <v>1331</v>
      </c>
      <c r="R6" s="41">
        <f t="shared" si="10"/>
        <v>550</v>
      </c>
      <c r="S6" s="41">
        <f t="shared" si="11"/>
        <v>1881</v>
      </c>
    </row>
    <row r="7" s="1" customFormat="1" ht="20" customHeight="1" spans="1:19">
      <c r="A7" s="13">
        <v>4</v>
      </c>
      <c r="B7" s="20" t="s">
        <v>36</v>
      </c>
      <c r="C7" s="20" t="s">
        <v>37</v>
      </c>
      <c r="D7" s="21" t="s">
        <v>38</v>
      </c>
      <c r="E7" s="9" t="s">
        <v>32</v>
      </c>
      <c r="F7" s="22">
        <v>5000</v>
      </c>
      <c r="G7" s="19">
        <f t="shared" si="0"/>
        <v>800</v>
      </c>
      <c r="H7" s="19">
        <f t="shared" si="1"/>
        <v>400</v>
      </c>
      <c r="I7" s="19">
        <f t="shared" si="2"/>
        <v>25</v>
      </c>
      <c r="J7" s="19">
        <f t="shared" si="3"/>
        <v>25</v>
      </c>
      <c r="K7" s="19">
        <f t="shared" si="4"/>
        <v>16</v>
      </c>
      <c r="L7" s="22">
        <v>5000</v>
      </c>
      <c r="M7" s="19">
        <f t="shared" si="5"/>
        <v>485</v>
      </c>
      <c r="N7" s="19">
        <f t="shared" si="6"/>
        <v>100</v>
      </c>
      <c r="O7" s="19">
        <f t="shared" si="7"/>
        <v>25</v>
      </c>
      <c r="P7" s="19">
        <f t="shared" si="8"/>
        <v>5</v>
      </c>
      <c r="Q7" s="41">
        <f t="shared" si="9"/>
        <v>1331</v>
      </c>
      <c r="R7" s="41">
        <f t="shared" si="10"/>
        <v>550</v>
      </c>
      <c r="S7" s="41">
        <f t="shared" si="11"/>
        <v>1881</v>
      </c>
    </row>
    <row r="8" s="1" customFormat="1" ht="20" customHeight="1" spans="1:19">
      <c r="A8" s="13">
        <v>5</v>
      </c>
      <c r="B8" s="44" t="s">
        <v>39</v>
      </c>
      <c r="C8" s="20" t="s">
        <v>40</v>
      </c>
      <c r="D8" s="21" t="s">
        <v>41</v>
      </c>
      <c r="E8" s="9" t="s">
        <v>32</v>
      </c>
      <c r="F8" s="18">
        <v>4999</v>
      </c>
      <c r="G8" s="19">
        <f t="shared" si="0"/>
        <v>799.84</v>
      </c>
      <c r="H8" s="19">
        <f t="shared" si="1"/>
        <v>399.92</v>
      </c>
      <c r="I8" s="19">
        <f t="shared" si="2"/>
        <v>25</v>
      </c>
      <c r="J8" s="19">
        <f t="shared" si="3"/>
        <v>25</v>
      </c>
      <c r="K8" s="19">
        <f t="shared" si="4"/>
        <v>15.9968</v>
      </c>
      <c r="L8" s="38">
        <v>4999</v>
      </c>
      <c r="M8" s="19">
        <f t="shared" si="5"/>
        <v>484.9</v>
      </c>
      <c r="N8" s="19">
        <f t="shared" si="6"/>
        <v>99.98</v>
      </c>
      <c r="O8" s="19">
        <f t="shared" si="7"/>
        <v>25</v>
      </c>
      <c r="P8" s="19">
        <f t="shared" si="8"/>
        <v>5</v>
      </c>
      <c r="Q8" s="41">
        <f t="shared" si="9"/>
        <v>1330.7368</v>
      </c>
      <c r="R8" s="41">
        <f t="shared" si="10"/>
        <v>549.9</v>
      </c>
      <c r="S8" s="41">
        <f t="shared" si="11"/>
        <v>1880.6368</v>
      </c>
    </row>
    <row r="9" s="1" customFormat="1" ht="20" customHeight="1" spans="1:19">
      <c r="A9" s="13">
        <v>6</v>
      </c>
      <c r="B9" s="20" t="s">
        <v>42</v>
      </c>
      <c r="C9" s="20" t="s">
        <v>43</v>
      </c>
      <c r="D9" s="21" t="s">
        <v>44</v>
      </c>
      <c r="E9" s="9" t="s">
        <v>45</v>
      </c>
      <c r="F9" s="22">
        <v>5000</v>
      </c>
      <c r="G9" s="19">
        <f t="shared" si="0"/>
        <v>800</v>
      </c>
      <c r="H9" s="19">
        <f t="shared" si="1"/>
        <v>400</v>
      </c>
      <c r="I9" s="19">
        <f t="shared" si="2"/>
        <v>25</v>
      </c>
      <c r="J9" s="19">
        <f t="shared" si="3"/>
        <v>25</v>
      </c>
      <c r="K9" s="19">
        <f t="shared" si="4"/>
        <v>16</v>
      </c>
      <c r="L9" s="22">
        <v>5000</v>
      </c>
      <c r="M9" s="19">
        <f t="shared" si="5"/>
        <v>485</v>
      </c>
      <c r="N9" s="19">
        <f t="shared" si="6"/>
        <v>100</v>
      </c>
      <c r="O9" s="19">
        <f t="shared" si="7"/>
        <v>25</v>
      </c>
      <c r="P9" s="19">
        <f t="shared" si="8"/>
        <v>5</v>
      </c>
      <c r="Q9" s="41">
        <f t="shared" si="9"/>
        <v>1331</v>
      </c>
      <c r="R9" s="41">
        <f t="shared" si="10"/>
        <v>550</v>
      </c>
      <c r="S9" s="41">
        <f t="shared" si="11"/>
        <v>1881</v>
      </c>
    </row>
    <row r="10" s="1" customFormat="1" ht="20" customHeight="1" spans="1:19">
      <c r="A10" s="13">
        <v>7</v>
      </c>
      <c r="B10" s="20" t="s">
        <v>46</v>
      </c>
      <c r="C10" s="20" t="s">
        <v>47</v>
      </c>
      <c r="D10" s="21" t="s">
        <v>48</v>
      </c>
      <c r="E10" s="9" t="s">
        <v>49</v>
      </c>
      <c r="F10" s="22">
        <v>5000</v>
      </c>
      <c r="G10" s="19">
        <f t="shared" si="0"/>
        <v>800</v>
      </c>
      <c r="H10" s="19">
        <f t="shared" si="1"/>
        <v>400</v>
      </c>
      <c r="I10" s="19">
        <f t="shared" si="2"/>
        <v>25</v>
      </c>
      <c r="J10" s="19">
        <f t="shared" si="3"/>
        <v>25</v>
      </c>
      <c r="K10" s="19">
        <f t="shared" si="4"/>
        <v>16</v>
      </c>
      <c r="L10" s="22">
        <v>5000</v>
      </c>
      <c r="M10" s="19">
        <f t="shared" si="5"/>
        <v>485</v>
      </c>
      <c r="N10" s="19">
        <f t="shared" si="6"/>
        <v>100</v>
      </c>
      <c r="O10" s="19">
        <f t="shared" si="7"/>
        <v>25</v>
      </c>
      <c r="P10" s="19">
        <f t="shared" si="8"/>
        <v>5</v>
      </c>
      <c r="Q10" s="41">
        <f t="shared" si="9"/>
        <v>1331</v>
      </c>
      <c r="R10" s="41">
        <f t="shared" si="10"/>
        <v>550</v>
      </c>
      <c r="S10" s="41">
        <f t="shared" si="11"/>
        <v>1881</v>
      </c>
    </row>
    <row r="11" s="1" customFormat="1" ht="20" customHeight="1" spans="1:19">
      <c r="A11" s="13">
        <v>8</v>
      </c>
      <c r="B11" s="20" t="s">
        <v>50</v>
      </c>
      <c r="C11" s="20" t="s">
        <v>51</v>
      </c>
      <c r="D11" s="21" t="s">
        <v>52</v>
      </c>
      <c r="E11" s="9" t="s">
        <v>49</v>
      </c>
      <c r="F11" s="22">
        <v>5000</v>
      </c>
      <c r="G11" s="19">
        <f t="shared" si="0"/>
        <v>800</v>
      </c>
      <c r="H11" s="19">
        <f t="shared" si="1"/>
        <v>400</v>
      </c>
      <c r="I11" s="19">
        <f t="shared" si="2"/>
        <v>25</v>
      </c>
      <c r="J11" s="19">
        <f t="shared" si="3"/>
        <v>25</v>
      </c>
      <c r="K11" s="19">
        <f t="shared" si="4"/>
        <v>16</v>
      </c>
      <c r="L11" s="22">
        <v>5000</v>
      </c>
      <c r="M11" s="19">
        <f t="shared" si="5"/>
        <v>485</v>
      </c>
      <c r="N11" s="19">
        <f t="shared" si="6"/>
        <v>100</v>
      </c>
      <c r="O11" s="19">
        <f t="shared" si="7"/>
        <v>25</v>
      </c>
      <c r="P11" s="19">
        <f t="shared" si="8"/>
        <v>5</v>
      </c>
      <c r="Q11" s="41">
        <f t="shared" si="9"/>
        <v>1331</v>
      </c>
      <c r="R11" s="41">
        <f t="shared" si="10"/>
        <v>550</v>
      </c>
      <c r="S11" s="41">
        <f t="shared" si="11"/>
        <v>1881</v>
      </c>
    </row>
    <row r="12" s="1" customFormat="1" ht="20" customHeight="1" spans="1:19">
      <c r="A12" s="13">
        <v>9</v>
      </c>
      <c r="B12" s="20" t="s">
        <v>53</v>
      </c>
      <c r="C12" s="20" t="s">
        <v>54</v>
      </c>
      <c r="D12" s="21" t="s">
        <v>55</v>
      </c>
      <c r="E12" s="9" t="s">
        <v>56</v>
      </c>
      <c r="F12" s="22">
        <v>5000</v>
      </c>
      <c r="G12" s="19">
        <f t="shared" si="0"/>
        <v>800</v>
      </c>
      <c r="H12" s="19">
        <f t="shared" si="1"/>
        <v>400</v>
      </c>
      <c r="I12" s="19">
        <f t="shared" si="2"/>
        <v>25</v>
      </c>
      <c r="J12" s="19">
        <f t="shared" si="3"/>
        <v>25</v>
      </c>
      <c r="K12" s="19">
        <f t="shared" si="4"/>
        <v>16</v>
      </c>
      <c r="L12" s="22">
        <v>5000</v>
      </c>
      <c r="M12" s="19">
        <f t="shared" si="5"/>
        <v>485</v>
      </c>
      <c r="N12" s="19">
        <f t="shared" si="6"/>
        <v>100</v>
      </c>
      <c r="O12" s="19">
        <f t="shared" si="7"/>
        <v>25</v>
      </c>
      <c r="P12" s="19">
        <f t="shared" si="8"/>
        <v>5</v>
      </c>
      <c r="Q12" s="41">
        <f t="shared" si="9"/>
        <v>1331</v>
      </c>
      <c r="R12" s="41">
        <f t="shared" si="10"/>
        <v>550</v>
      </c>
      <c r="S12" s="41">
        <f t="shared" si="11"/>
        <v>1881</v>
      </c>
    </row>
    <row r="13" s="3" customFormat="1" ht="20" customHeight="1" spans="1:19">
      <c r="A13" s="13">
        <v>10</v>
      </c>
      <c r="B13" s="20" t="s">
        <v>57</v>
      </c>
      <c r="C13" s="45" t="s">
        <v>58</v>
      </c>
      <c r="D13" s="21" t="s">
        <v>59</v>
      </c>
      <c r="E13" s="8" t="s">
        <v>45</v>
      </c>
      <c r="F13" s="18">
        <v>4999</v>
      </c>
      <c r="G13" s="19">
        <f t="shared" si="0"/>
        <v>799.84</v>
      </c>
      <c r="H13" s="19">
        <f t="shared" si="1"/>
        <v>399.92</v>
      </c>
      <c r="I13" s="19">
        <f t="shared" si="2"/>
        <v>25</v>
      </c>
      <c r="J13" s="19">
        <f t="shared" si="3"/>
        <v>25</v>
      </c>
      <c r="K13" s="19">
        <f t="shared" si="4"/>
        <v>15.9968</v>
      </c>
      <c r="L13" s="38">
        <v>4999</v>
      </c>
      <c r="M13" s="19">
        <f t="shared" si="5"/>
        <v>484.9</v>
      </c>
      <c r="N13" s="19">
        <f t="shared" si="6"/>
        <v>99.98</v>
      </c>
      <c r="O13" s="19">
        <f t="shared" si="7"/>
        <v>25</v>
      </c>
      <c r="P13" s="19">
        <f t="shared" si="8"/>
        <v>5</v>
      </c>
      <c r="Q13" s="41">
        <f t="shared" si="9"/>
        <v>1330.7368</v>
      </c>
      <c r="R13" s="41">
        <f t="shared" si="10"/>
        <v>549.9</v>
      </c>
      <c r="S13" s="41">
        <f t="shared" si="11"/>
        <v>1880.6368</v>
      </c>
    </row>
    <row r="14" s="3" customFormat="1" ht="20" customHeight="1" spans="1:19">
      <c r="A14" s="13">
        <v>11</v>
      </c>
      <c r="B14" s="24">
        <v>6513108388</v>
      </c>
      <c r="C14" s="25">
        <v>6.52325199710012e+17</v>
      </c>
      <c r="D14" s="21" t="s">
        <v>60</v>
      </c>
      <c r="E14" s="8" t="s">
        <v>45</v>
      </c>
      <c r="F14" s="18">
        <v>4999</v>
      </c>
      <c r="G14" s="19">
        <f t="shared" si="0"/>
        <v>799.84</v>
      </c>
      <c r="H14" s="19">
        <f t="shared" si="1"/>
        <v>399.92</v>
      </c>
      <c r="I14" s="19">
        <f t="shared" si="2"/>
        <v>25</v>
      </c>
      <c r="J14" s="19">
        <f t="shared" si="3"/>
        <v>25</v>
      </c>
      <c r="K14" s="19">
        <f t="shared" si="4"/>
        <v>15.9968</v>
      </c>
      <c r="L14" s="38">
        <v>4999</v>
      </c>
      <c r="M14" s="19">
        <f t="shared" si="5"/>
        <v>484.9</v>
      </c>
      <c r="N14" s="19">
        <f t="shared" si="6"/>
        <v>99.98</v>
      </c>
      <c r="O14" s="19">
        <f t="shared" si="7"/>
        <v>25</v>
      </c>
      <c r="P14" s="19">
        <f t="shared" si="8"/>
        <v>5</v>
      </c>
      <c r="Q14" s="41">
        <f t="shared" si="9"/>
        <v>1330.7368</v>
      </c>
      <c r="R14" s="41">
        <f t="shared" si="10"/>
        <v>549.9</v>
      </c>
      <c r="S14" s="41">
        <f t="shared" si="11"/>
        <v>1880.6368</v>
      </c>
    </row>
    <row r="15" s="3" customFormat="1" ht="20" customHeight="1" spans="1:20">
      <c r="A15" s="13">
        <v>12</v>
      </c>
      <c r="B15" s="26">
        <v>6506816296</v>
      </c>
      <c r="C15" s="46" t="s">
        <v>61</v>
      </c>
      <c r="D15" s="28" t="s">
        <v>62</v>
      </c>
      <c r="E15" s="8" t="s">
        <v>49</v>
      </c>
      <c r="F15" s="18">
        <v>4999</v>
      </c>
      <c r="G15" s="19">
        <f t="shared" si="0"/>
        <v>799.84</v>
      </c>
      <c r="H15" s="19">
        <f t="shared" si="1"/>
        <v>399.92</v>
      </c>
      <c r="I15" s="19">
        <f t="shared" si="2"/>
        <v>25</v>
      </c>
      <c r="J15" s="19">
        <f t="shared" si="3"/>
        <v>25</v>
      </c>
      <c r="K15" s="19">
        <f t="shared" si="4"/>
        <v>15.9968</v>
      </c>
      <c r="L15" s="38">
        <v>4999</v>
      </c>
      <c r="M15" s="19">
        <f t="shared" si="5"/>
        <v>484.9</v>
      </c>
      <c r="N15" s="19">
        <f t="shared" si="6"/>
        <v>99.98</v>
      </c>
      <c r="O15" s="19">
        <f t="shared" si="7"/>
        <v>25</v>
      </c>
      <c r="P15" s="19">
        <f t="shared" si="8"/>
        <v>5</v>
      </c>
      <c r="Q15" s="41">
        <f t="shared" si="9"/>
        <v>1330.7368</v>
      </c>
      <c r="R15" s="41">
        <f t="shared" si="10"/>
        <v>549.9</v>
      </c>
      <c r="S15" s="41">
        <f t="shared" si="11"/>
        <v>1880.6368</v>
      </c>
      <c r="T15" s="42" t="s">
        <v>63</v>
      </c>
    </row>
    <row r="16" s="3" customFormat="1" ht="20" customHeight="1" spans="1:20">
      <c r="A16" s="13">
        <v>13</v>
      </c>
      <c r="B16" s="24">
        <v>6506909907</v>
      </c>
      <c r="C16" s="25">
        <v>6.1272819760807e+17</v>
      </c>
      <c r="D16" s="21" t="s">
        <v>64</v>
      </c>
      <c r="E16" s="8" t="s">
        <v>65</v>
      </c>
      <c r="F16" s="18">
        <v>4999</v>
      </c>
      <c r="G16" s="19">
        <f t="shared" si="0"/>
        <v>799.84</v>
      </c>
      <c r="H16" s="19">
        <f t="shared" si="1"/>
        <v>399.92</v>
      </c>
      <c r="I16" s="19">
        <f t="shared" si="2"/>
        <v>25</v>
      </c>
      <c r="J16" s="19">
        <f t="shared" si="3"/>
        <v>25</v>
      </c>
      <c r="K16" s="19">
        <f t="shared" si="4"/>
        <v>15.9968</v>
      </c>
      <c r="L16" s="38">
        <v>4999</v>
      </c>
      <c r="M16" s="19">
        <f t="shared" si="5"/>
        <v>484.9</v>
      </c>
      <c r="N16" s="19">
        <f t="shared" si="6"/>
        <v>99.98</v>
      </c>
      <c r="O16" s="19">
        <f t="shared" si="7"/>
        <v>25</v>
      </c>
      <c r="P16" s="19">
        <f t="shared" si="8"/>
        <v>5</v>
      </c>
      <c r="Q16" s="41">
        <f t="shared" si="9"/>
        <v>1330.7368</v>
      </c>
      <c r="R16" s="41">
        <f t="shared" si="10"/>
        <v>549.9</v>
      </c>
      <c r="S16" s="41">
        <f t="shared" si="11"/>
        <v>1880.6368</v>
      </c>
      <c r="T16" s="43"/>
    </row>
    <row r="17" s="1" customFormat="1" ht="20" customHeight="1" spans="1:20">
      <c r="A17" s="13">
        <v>14</v>
      </c>
      <c r="B17" s="20" t="s">
        <v>66</v>
      </c>
      <c r="C17" s="20" t="s">
        <v>67</v>
      </c>
      <c r="D17" s="21" t="s">
        <v>68</v>
      </c>
      <c r="E17" s="9" t="s">
        <v>69</v>
      </c>
      <c r="F17" s="18">
        <v>4999</v>
      </c>
      <c r="G17" s="19">
        <f t="shared" si="0"/>
        <v>799.84</v>
      </c>
      <c r="H17" s="19">
        <f t="shared" si="1"/>
        <v>399.92</v>
      </c>
      <c r="I17" s="19">
        <f t="shared" si="2"/>
        <v>25</v>
      </c>
      <c r="J17" s="19">
        <f t="shared" si="3"/>
        <v>25</v>
      </c>
      <c r="K17" s="19">
        <f t="shared" si="4"/>
        <v>15.9968</v>
      </c>
      <c r="L17" s="38">
        <v>4999</v>
      </c>
      <c r="M17" s="19">
        <f t="shared" si="5"/>
        <v>484.9</v>
      </c>
      <c r="N17" s="19">
        <f t="shared" si="6"/>
        <v>99.98</v>
      </c>
      <c r="O17" s="19">
        <f t="shared" si="7"/>
        <v>25</v>
      </c>
      <c r="P17" s="19">
        <f t="shared" si="8"/>
        <v>5</v>
      </c>
      <c r="Q17" s="41">
        <f t="shared" si="9"/>
        <v>1330.7368</v>
      </c>
      <c r="R17" s="41">
        <f t="shared" si="10"/>
        <v>549.9</v>
      </c>
      <c r="S17" s="41">
        <f t="shared" si="11"/>
        <v>1880.6368</v>
      </c>
      <c r="T17" s="42" t="s">
        <v>63</v>
      </c>
    </row>
    <row r="18" s="1" customFormat="1" ht="20" customHeight="1" spans="1:20">
      <c r="A18" s="13">
        <v>15</v>
      </c>
      <c r="B18" s="29">
        <v>658803437</v>
      </c>
      <c r="C18" s="30" t="s">
        <v>70</v>
      </c>
      <c r="D18" s="8" t="s">
        <v>71</v>
      </c>
      <c r="E18" s="31" t="s">
        <v>32</v>
      </c>
      <c r="F18" s="32">
        <v>5000</v>
      </c>
      <c r="G18" s="19">
        <f t="shared" si="0"/>
        <v>800</v>
      </c>
      <c r="H18" s="19">
        <f t="shared" si="1"/>
        <v>400</v>
      </c>
      <c r="I18" s="19">
        <f t="shared" si="2"/>
        <v>25</v>
      </c>
      <c r="J18" s="19">
        <f t="shared" si="3"/>
        <v>25</v>
      </c>
      <c r="K18" s="19">
        <f t="shared" si="4"/>
        <v>16</v>
      </c>
      <c r="L18" s="19">
        <v>5000</v>
      </c>
      <c r="M18" s="19">
        <f t="shared" si="5"/>
        <v>485</v>
      </c>
      <c r="N18" s="19">
        <f t="shared" si="6"/>
        <v>100</v>
      </c>
      <c r="O18" s="19">
        <f t="shared" si="7"/>
        <v>25</v>
      </c>
      <c r="P18" s="19">
        <f t="shared" si="8"/>
        <v>5</v>
      </c>
      <c r="Q18" s="41">
        <f t="shared" si="9"/>
        <v>1331</v>
      </c>
      <c r="R18" s="41">
        <f t="shared" si="10"/>
        <v>550</v>
      </c>
      <c r="S18" s="41">
        <f t="shared" si="11"/>
        <v>1881</v>
      </c>
      <c r="T18" s="43" t="s">
        <v>72</v>
      </c>
    </row>
    <row r="19" s="1" customFormat="1" ht="20" customHeight="1" spans="1:19">
      <c r="A19" s="33"/>
      <c r="B19" s="33" t="s">
        <v>73</v>
      </c>
      <c r="C19" s="34"/>
      <c r="D19" s="33"/>
      <c r="E19" s="34"/>
      <c r="F19" s="35">
        <f t="shared" ref="F19:L19" si="12">SUM(F4:F18)</f>
        <v>74994</v>
      </c>
      <c r="G19" s="35">
        <f t="shared" si="12"/>
        <v>11999.04</v>
      </c>
      <c r="H19" s="35">
        <f t="shared" si="12"/>
        <v>5999.52</v>
      </c>
      <c r="I19" s="35">
        <f t="shared" si="12"/>
        <v>375</v>
      </c>
      <c r="J19" s="35">
        <f t="shared" si="12"/>
        <v>375</v>
      </c>
      <c r="K19" s="35">
        <f t="shared" si="12"/>
        <v>239.9808</v>
      </c>
      <c r="L19" s="35">
        <f t="shared" si="12"/>
        <v>74994</v>
      </c>
      <c r="M19" s="35">
        <f t="shared" si="5"/>
        <v>7274.42</v>
      </c>
      <c r="N19" s="35">
        <f t="shared" ref="N19:S19" si="13">SUM(N4:N18)</f>
        <v>1499.88</v>
      </c>
      <c r="O19" s="35">
        <f t="shared" si="13"/>
        <v>375</v>
      </c>
      <c r="P19" s="35">
        <f t="shared" si="13"/>
        <v>75</v>
      </c>
      <c r="Q19" s="35">
        <f t="shared" si="13"/>
        <v>19963.4208</v>
      </c>
      <c r="R19" s="35">
        <f t="shared" si="13"/>
        <v>8249.4</v>
      </c>
      <c r="S19" s="35">
        <f t="shared" si="13"/>
        <v>28212.8208</v>
      </c>
    </row>
  </sheetData>
  <mergeCells count="12">
    <mergeCell ref="A1:S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2025-03-18T02:30:08Z</dcterms:created>
  <dcterms:modified xsi:type="dcterms:W3CDTF">2025-03-18T02:30:35Z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653F05285E064DD68FD33F5FC144DDD1_11</vt:lpwstr>
  </property>
  <property fmtid="{D5CDD505-2E9C-101B-9397-08002B2CF9AE}" pid="3" name="KSOProductBuildVer">
    <vt:lpwstr>2052-12.1.0.20305</vt:lpwstr>
  </property>
</Properties>
</file>