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2024年" sheetId="2" r:id="rId1"/>
    <sheet name="Sheet3" sheetId="5" r:id="rId2"/>
  </sheets>
  <definedNames>
    <definedName name="_xlnm.Print_Area" localSheetId="0">'2024年'!$B$104:$I$114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<sst xmlns="http://schemas.openxmlformats.org/spreadsheetml/2006/main" count="228" uniqueCount="55">
  <si>
    <t>3月电站税金计算表</t>
  </si>
  <si>
    <t>所得税</t>
  </si>
  <si>
    <t>新疆鸿昌能源投资有限公司</t>
  </si>
  <si>
    <t>收入种类</t>
  </si>
  <si>
    <t>收入金额（含税）</t>
  </si>
  <si>
    <t>收入金额（不含税）</t>
  </si>
  <si>
    <t>税种</t>
  </si>
  <si>
    <t>税率</t>
  </si>
  <si>
    <t>计算税金</t>
  </si>
  <si>
    <t>实缴税金</t>
  </si>
  <si>
    <t>备注</t>
  </si>
  <si>
    <t>收入</t>
  </si>
  <si>
    <t>托北电站</t>
  </si>
  <si>
    <t>增值税</t>
  </si>
  <si>
    <t>成本</t>
  </si>
  <si>
    <t>多浪1.2及水电站</t>
  </si>
  <si>
    <t>城建税</t>
  </si>
  <si>
    <t>税金及附加</t>
  </si>
  <si>
    <t>教育费附加</t>
  </si>
  <si>
    <t>管理费用</t>
  </si>
  <si>
    <t>地方教育费附加</t>
  </si>
  <si>
    <t>财务费用</t>
  </si>
  <si>
    <t>印花税</t>
  </si>
  <si>
    <t>利润总额</t>
  </si>
  <si>
    <t>企业所得税</t>
  </si>
  <si>
    <t>以前年度可弥补亏损</t>
  </si>
  <si>
    <t>个人所得税</t>
  </si>
  <si>
    <t>收入合计</t>
  </si>
  <si>
    <t>合计</t>
  </si>
  <si>
    <t>应交企业所得税</t>
  </si>
  <si>
    <t>4月电站税金计算表</t>
  </si>
  <si>
    <t>5月电站税金计算表</t>
  </si>
  <si>
    <t>且末县通力水电有限责任公司</t>
  </si>
  <si>
    <t>减按50%征收</t>
  </si>
  <si>
    <t>6月电站税金计算表</t>
  </si>
  <si>
    <t>7月电站税金计算表</t>
  </si>
  <si>
    <t>8月电站税金计算表</t>
  </si>
  <si>
    <t>9月电站税金计算表</t>
  </si>
  <si>
    <t>10月电站税金计算表</t>
  </si>
  <si>
    <t>11月电站税金计算表</t>
  </si>
  <si>
    <t>12月电站税金计算表</t>
  </si>
  <si>
    <t>工会经费</t>
  </si>
  <si>
    <t>4季度工资</t>
  </si>
  <si>
    <t>成本合同印花税计算表</t>
  </si>
  <si>
    <t>序号</t>
  </si>
  <si>
    <t>项目名称</t>
  </si>
  <si>
    <t>供应商</t>
  </si>
  <si>
    <t>日期</t>
  </si>
  <si>
    <t>合同类型</t>
  </si>
  <si>
    <t>合同金额</t>
  </si>
  <si>
    <t>税额</t>
  </si>
  <si>
    <t>调速器消缺</t>
  </si>
  <si>
    <t>巴州博科电子科技有限责任公司</t>
  </si>
  <si>
    <t>服务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</si>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</sst>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b/>
      <sz val="10"/>
      <color rgb="FF000000"/>
      <name val="仿宋"/>
      <charset val="134"/>
    </font>
    <font>
      <b/>
      <sz val="10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0"/>
      <color rgb="FFFF0000"/>
      <name val="仿宋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3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3" fontId="4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3" fontId="5" fillId="2" borderId="1" xfId="0" applyNumberFormat="1" applyFont="1" applyFill="1" applyBorder="1" applyAlignment="1">
      <alignment horizontal="center" vertical="center"/>
    </xf>
    <xf numFmtId="43" fontId="6" fillId="2" borderId="1" xfId="0" applyNumberFormat="1" applyFont="1" applyFill="1" applyBorder="1" applyAlignment="1">
      <alignment vertical="center"/>
    </xf>
    <xf numFmtId="43" fontId="1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9" fontId="3" fillId="0" borderId="1" xfId="3" applyNumberFormat="1" applyFont="1" applyBorder="1" applyAlignment="1">
      <alignment vertical="center"/>
    </xf>
    <xf numFmtId="10" fontId="3" fillId="0" borderId="1" xfId="3" applyNumberFormat="1" applyFont="1" applyBorder="1" applyAlignment="1">
      <alignment vertical="center"/>
    </xf>
    <xf numFmtId="9" fontId="3" fillId="0" borderId="1" xfId="3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76" fontId="3" fillId="0" borderId="1" xfId="3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3" fontId="11" fillId="0" borderId="0" xfId="0" applyNumberFormat="1" applyFo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130"/>
  <sheetViews>
    <sheetView tabSelected="1" topLeftCell="A106" workbookViewId="0">
      <selection activeCell="H125" sqref="H125"/>
    </sheetView>
  </sheetViews>
  <sheetFormatPr defaultColWidth="9" defaultRowHeight="14" customHeight="1"/>
  <cols>
    <col min="1" max="1" width="3.22222222222222" style="19" customWidth="1"/>
    <col min="2" max="2" width="8.78703703703704" style="19" customWidth="1"/>
    <col min="3" max="3" width="14.6481481481481" style="19" customWidth="1"/>
    <col min="4" max="4" width="13.6388888888889" style="19" customWidth="1"/>
    <col min="5" max="5" width="15" style="19" customWidth="1"/>
    <col min="6" max="6" width="9" style="19"/>
    <col min="7" max="7" width="11.2962962962963" style="19" customWidth="1"/>
    <col min="8" max="8" width="12.6574074074074" style="19" customWidth="1"/>
    <col min="9" max="9" width="9" style="19"/>
    <col min="10" max="10" width="19.1296296296296" style="19" customWidth="1"/>
    <col min="11" max="11" width="16.9074074074074" style="19" customWidth="1"/>
    <col min="12" max="16384" width="9" style="19"/>
  </cols>
  <sheetData>
    <row r="1" s="19" customFormat="1" ht="21" customHeight="1" spans="2:11">
      <c r="B1" s="21" t="s">
        <v>0</v>
      </c>
      <c r="C1" s="21"/>
      <c r="D1" s="21"/>
      <c r="E1" s="21"/>
      <c r="F1" s="21"/>
      <c r="G1" s="21"/>
      <c r="H1" s="21"/>
      <c r="I1" s="21"/>
      <c r="J1" s="32" t="s">
        <v>1</v>
      </c>
      <c r="K1" s="32"/>
    </row>
    <row r="2" s="19" customFormat="1" ht="21" customHeight="1" spans="2:11">
      <c r="B2" s="4" t="s">
        <v>2</v>
      </c>
      <c r="C2" s="4"/>
      <c r="D2" s="4"/>
      <c r="E2" s="4"/>
      <c r="F2" s="4"/>
      <c r="G2" s="4"/>
      <c r="H2" s="4"/>
      <c r="I2" s="4"/>
      <c r="J2" s="32"/>
      <c r="K2" s="32"/>
    </row>
    <row r="3" s="19" customFormat="1" customHeight="1" spans="2:11"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3" t="s">
        <v>11</v>
      </c>
      <c r="K3" s="24">
        <v>3760720.97</v>
      </c>
    </row>
    <row r="4" s="19" customFormat="1" customHeight="1" spans="2:11">
      <c r="B4" s="23" t="s">
        <v>12</v>
      </c>
      <c r="C4" s="24">
        <v>212505.8</v>
      </c>
      <c r="D4" s="24">
        <f>C4/1.03</f>
        <v>206316.310679612</v>
      </c>
      <c r="E4" s="24" t="s">
        <v>13</v>
      </c>
      <c r="F4" s="25">
        <v>0.03</v>
      </c>
      <c r="G4" s="24">
        <f>ROUND(D11*F4,2)</f>
        <v>35362.53</v>
      </c>
      <c r="H4" s="24"/>
      <c r="I4" s="23"/>
      <c r="J4" s="23" t="s">
        <v>14</v>
      </c>
      <c r="K4" s="24">
        <v>2472413.47</v>
      </c>
    </row>
    <row r="5" s="19" customFormat="1" customHeight="1" spans="2:11">
      <c r="B5" s="23" t="s">
        <v>15</v>
      </c>
      <c r="C5" s="24">
        <v>1001607.6</v>
      </c>
      <c r="D5" s="24">
        <f>C5/1.03</f>
        <v>972434.563106796</v>
      </c>
      <c r="E5" s="24" t="s">
        <v>16</v>
      </c>
      <c r="F5" s="25">
        <v>0.01</v>
      </c>
      <c r="G5" s="24">
        <f>G4*F5</f>
        <v>353.6253</v>
      </c>
      <c r="H5" s="24"/>
      <c r="I5" s="23"/>
      <c r="J5" s="23" t="s">
        <v>17</v>
      </c>
      <c r="K5" s="24">
        <v>7366.78</v>
      </c>
    </row>
    <row r="6" s="19" customFormat="1" customHeight="1" spans="2:11">
      <c r="B6" s="23"/>
      <c r="C6" s="23"/>
      <c r="D6" s="24"/>
      <c r="E6" s="24" t="s">
        <v>18</v>
      </c>
      <c r="F6" s="25">
        <v>0.03</v>
      </c>
      <c r="G6" s="24">
        <f>G4*F6</f>
        <v>1060.8759</v>
      </c>
      <c r="H6" s="24"/>
      <c r="I6" s="23"/>
      <c r="J6" s="23" t="s">
        <v>19</v>
      </c>
      <c r="K6" s="24">
        <v>2761202.29</v>
      </c>
    </row>
    <row r="7" s="19" customFormat="1" customHeight="1" spans="2:11">
      <c r="B7" s="23"/>
      <c r="C7" s="23"/>
      <c r="D7" s="24"/>
      <c r="E7" s="24" t="s">
        <v>20</v>
      </c>
      <c r="F7" s="25">
        <v>0.02</v>
      </c>
      <c r="G7" s="24">
        <f>G4*F7</f>
        <v>707.2506</v>
      </c>
      <c r="H7" s="24"/>
      <c r="I7" s="23"/>
      <c r="J7" s="23" t="s">
        <v>21</v>
      </c>
      <c r="K7" s="24">
        <v>1109513.6</v>
      </c>
    </row>
    <row r="8" s="19" customFormat="1" customHeight="1" spans="2:11">
      <c r="B8" s="23"/>
      <c r="C8" s="23"/>
      <c r="D8" s="24"/>
      <c r="E8" s="24" t="s">
        <v>22</v>
      </c>
      <c r="F8" s="26">
        <v>0.0003</v>
      </c>
      <c r="G8" s="24">
        <f>(D4+D5)*F8</f>
        <v>353.625262135922</v>
      </c>
      <c r="H8" s="24"/>
      <c r="I8" s="23"/>
      <c r="J8" s="23" t="s">
        <v>23</v>
      </c>
      <c r="K8" s="24">
        <f>K3-K4-K5-K6-K7</f>
        <v>-2589775.17</v>
      </c>
    </row>
    <row r="9" s="19" customFormat="1" customHeight="1" spans="2:15">
      <c r="B9" s="23"/>
      <c r="C9" s="23"/>
      <c r="D9" s="24"/>
      <c r="E9" s="24" t="s">
        <v>24</v>
      </c>
      <c r="F9" s="27"/>
      <c r="G9" s="24">
        <v>0</v>
      </c>
      <c r="H9" s="24"/>
      <c r="I9" s="23"/>
      <c r="J9" s="23" t="s">
        <v>25</v>
      </c>
      <c r="K9" s="24"/>
      <c r="N9" s="33"/>
      <c r="O9" s="33"/>
    </row>
    <row r="10" s="19" customFormat="1" customHeight="1" spans="2:15">
      <c r="B10" s="23"/>
      <c r="C10" s="23"/>
      <c r="D10" s="24"/>
      <c r="E10" s="24" t="s">
        <v>26</v>
      </c>
      <c r="F10" s="27"/>
      <c r="G10" s="24">
        <v>0</v>
      </c>
      <c r="H10" s="24"/>
      <c r="I10" s="23"/>
      <c r="J10" s="23" t="s">
        <v>7</v>
      </c>
      <c r="K10" s="25">
        <v>0.25</v>
      </c>
      <c r="N10" s="33"/>
      <c r="O10" s="33"/>
    </row>
    <row r="11" s="19" customFormat="1" customHeight="1" spans="2:11">
      <c r="B11" s="23" t="s">
        <v>27</v>
      </c>
      <c r="C11" s="24">
        <f>SUM(C4:C10)</f>
        <v>1214113.4</v>
      </c>
      <c r="D11" s="24">
        <f>SUM(D4:D10)</f>
        <v>1178750.87378641</v>
      </c>
      <c r="E11" s="24" t="s">
        <v>28</v>
      </c>
      <c r="F11" s="27"/>
      <c r="G11" s="24">
        <f>SUM(G4:G10)</f>
        <v>37837.9070621359</v>
      </c>
      <c r="H11" s="24">
        <f>SUM(H4:H10)</f>
        <v>0</v>
      </c>
      <c r="I11" s="23"/>
      <c r="J11" s="23" t="s">
        <v>29</v>
      </c>
      <c r="K11" s="24">
        <f>(K8-K9)*K10</f>
        <v>-647443.7925</v>
      </c>
    </row>
    <row r="13" ht="22" customHeight="1" spans="2:9">
      <c r="B13" s="28" t="s">
        <v>30</v>
      </c>
      <c r="C13" s="28"/>
      <c r="D13" s="28"/>
      <c r="E13" s="28"/>
      <c r="F13" s="28"/>
      <c r="G13" s="28"/>
      <c r="H13" s="28"/>
      <c r="I13" s="28"/>
    </row>
    <row r="14" customHeight="1" spans="2:9">
      <c r="B14" s="19" t="s">
        <v>2</v>
      </c>
      <c r="C14" s="29"/>
      <c r="D14" s="29"/>
      <c r="E14" s="29"/>
      <c r="F14" s="29"/>
      <c r="G14" s="29"/>
      <c r="H14" s="29"/>
      <c r="I14" s="29"/>
    </row>
    <row r="15" customHeight="1" spans="2:9">
      <c r="B15" s="22" t="s">
        <v>3</v>
      </c>
      <c r="C15" s="22" t="s">
        <v>4</v>
      </c>
      <c r="D15" s="22" t="s">
        <v>5</v>
      </c>
      <c r="E15" s="22" t="s">
        <v>6</v>
      </c>
      <c r="F15" s="22" t="s">
        <v>7</v>
      </c>
      <c r="G15" s="22" t="s">
        <v>8</v>
      </c>
      <c r="H15" s="22" t="s">
        <v>9</v>
      </c>
      <c r="I15" s="22" t="s">
        <v>10</v>
      </c>
    </row>
    <row r="16" customHeight="1" spans="2:9">
      <c r="B16" s="23" t="s">
        <v>12</v>
      </c>
      <c r="C16" s="24">
        <v>232725.2</v>
      </c>
      <c r="D16" s="24">
        <f>C16/1.03</f>
        <v>225946.796116505</v>
      </c>
      <c r="E16" s="24" t="s">
        <v>13</v>
      </c>
      <c r="F16" s="25">
        <v>0.03</v>
      </c>
      <c r="G16" s="24">
        <f>ROUND(D23*F16,2)</f>
        <v>15812.81</v>
      </c>
      <c r="H16" s="24"/>
      <c r="I16" s="23"/>
    </row>
    <row r="17" customHeight="1" spans="2:9">
      <c r="B17" s="23" t="s">
        <v>15</v>
      </c>
      <c r="C17" s="24">
        <v>310181.2</v>
      </c>
      <c r="D17" s="24">
        <f>C17/1.03</f>
        <v>301146.796116505</v>
      </c>
      <c r="E17" s="24" t="s">
        <v>16</v>
      </c>
      <c r="F17" s="25">
        <v>0.01</v>
      </c>
      <c r="G17" s="24">
        <f>G16*F17</f>
        <v>158.1281</v>
      </c>
      <c r="H17" s="24"/>
      <c r="I17" s="23"/>
    </row>
    <row r="18" customHeight="1" spans="2:9">
      <c r="B18" s="23"/>
      <c r="C18" s="23"/>
      <c r="D18" s="24"/>
      <c r="E18" s="24" t="s">
        <v>18</v>
      </c>
      <c r="F18" s="25">
        <v>0.03</v>
      </c>
      <c r="G18" s="24">
        <f>G16*F18</f>
        <v>474.3843</v>
      </c>
      <c r="H18" s="24"/>
      <c r="I18" s="23"/>
    </row>
    <row r="19" customHeight="1" spans="2:9">
      <c r="B19" s="23"/>
      <c r="C19" s="23"/>
      <c r="D19" s="24"/>
      <c r="E19" s="24" t="s">
        <v>20</v>
      </c>
      <c r="F19" s="25">
        <v>0.02</v>
      </c>
      <c r="G19" s="24">
        <f>G16*F19</f>
        <v>316.2562</v>
      </c>
      <c r="H19" s="24"/>
      <c r="I19" s="23"/>
    </row>
    <row r="20" customHeight="1" spans="2:9">
      <c r="B20" s="23"/>
      <c r="C20" s="23"/>
      <c r="D20" s="24"/>
      <c r="E20" s="24" t="s">
        <v>22</v>
      </c>
      <c r="F20" s="26">
        <v>0.0003</v>
      </c>
      <c r="G20" s="24">
        <f>(D16+D17)*F20</f>
        <v>158.128077669903</v>
      </c>
      <c r="H20" s="24"/>
      <c r="I20" s="23"/>
    </row>
    <row r="21" customHeight="1" spans="2:9">
      <c r="B21" s="23"/>
      <c r="C21" s="23"/>
      <c r="D21" s="24"/>
      <c r="E21" s="24" t="s">
        <v>24</v>
      </c>
      <c r="F21" s="27"/>
      <c r="G21" s="24">
        <v>0</v>
      </c>
      <c r="H21" s="24"/>
      <c r="I21" s="23"/>
    </row>
    <row r="22" customHeight="1" spans="2:9">
      <c r="B22" s="23"/>
      <c r="C22" s="23"/>
      <c r="D22" s="24"/>
      <c r="E22" s="24" t="s">
        <v>26</v>
      </c>
      <c r="F22" s="27"/>
      <c r="G22" s="24">
        <v>0</v>
      </c>
      <c r="H22" s="24"/>
      <c r="I22" s="23"/>
    </row>
    <row r="23" customHeight="1" spans="2:9">
      <c r="B23" s="23" t="s">
        <v>27</v>
      </c>
      <c r="C23" s="24">
        <f t="shared" ref="C23:H23" si="0">SUM(C16:C22)</f>
        <v>542906.4</v>
      </c>
      <c r="D23" s="24">
        <f t="shared" si="0"/>
        <v>527093.59223301</v>
      </c>
      <c r="E23" s="24" t="s">
        <v>28</v>
      </c>
      <c r="F23" s="27"/>
      <c r="G23" s="24">
        <f t="shared" si="0"/>
        <v>16919.7066776699</v>
      </c>
      <c r="H23" s="24">
        <f t="shared" si="0"/>
        <v>0</v>
      </c>
      <c r="I23" s="23"/>
    </row>
    <row r="26" ht="21" customHeight="1" spans="2:9">
      <c r="B26" s="30" t="s">
        <v>31</v>
      </c>
      <c r="C26" s="30"/>
      <c r="D26" s="30"/>
      <c r="E26" s="30"/>
      <c r="F26" s="30"/>
      <c r="G26" s="30"/>
      <c r="H26" s="30"/>
      <c r="I26" s="30"/>
    </row>
    <row r="27" ht="21" customHeight="1" spans="2:9">
      <c r="B27" s="4" t="s">
        <v>32</v>
      </c>
      <c r="C27" s="4"/>
      <c r="D27" s="30"/>
      <c r="E27" s="30"/>
      <c r="F27" s="30"/>
      <c r="G27" s="30"/>
      <c r="H27" s="30"/>
      <c r="I27" s="30"/>
    </row>
    <row r="28" customHeight="1" spans="2:9">
      <c r="B28" s="22" t="s">
        <v>3</v>
      </c>
      <c r="C28" s="22" t="s">
        <v>4</v>
      </c>
      <c r="D28" s="22" t="s">
        <v>5</v>
      </c>
      <c r="E28" s="22" t="s">
        <v>6</v>
      </c>
      <c r="F28" s="22" t="s">
        <v>7</v>
      </c>
      <c r="G28" s="22" t="s">
        <v>8</v>
      </c>
      <c r="H28" s="22" t="s">
        <v>9</v>
      </c>
      <c r="I28" s="22" t="s">
        <v>10</v>
      </c>
    </row>
    <row r="29" customHeight="1" spans="2:9">
      <c r="B29" s="23"/>
      <c r="C29" s="24">
        <v>357060.65</v>
      </c>
      <c r="D29" s="24">
        <f>C29/1.03</f>
        <v>346660.825242718</v>
      </c>
      <c r="E29" s="24" t="s">
        <v>13</v>
      </c>
      <c r="F29" s="26">
        <v>0.03</v>
      </c>
      <c r="G29" s="24">
        <f>D29*F29</f>
        <v>10399.8247572816</v>
      </c>
      <c r="H29" s="24">
        <v>10399.82</v>
      </c>
      <c r="I29" s="23"/>
    </row>
    <row r="30" customHeight="1" spans="2:9">
      <c r="B30" s="23"/>
      <c r="C30" s="24"/>
      <c r="D30" s="24">
        <f>C30/1.03</f>
        <v>0</v>
      </c>
      <c r="E30" s="24" t="s">
        <v>16</v>
      </c>
      <c r="F30" s="26">
        <v>0.05</v>
      </c>
      <c r="G30" s="24">
        <f>G29*F30</f>
        <v>519.991237864078</v>
      </c>
      <c r="H30" s="24">
        <v>259.99</v>
      </c>
      <c r="I30" s="34" t="s">
        <v>33</v>
      </c>
    </row>
    <row r="31" customHeight="1" spans="2:9">
      <c r="B31" s="23"/>
      <c r="C31" s="23"/>
      <c r="D31" s="24"/>
      <c r="E31" s="24" t="s">
        <v>18</v>
      </c>
      <c r="F31" s="26">
        <v>0.03</v>
      </c>
      <c r="G31" s="24">
        <f>G29*F31</f>
        <v>311.994742718447</v>
      </c>
      <c r="H31" s="24">
        <v>155.99</v>
      </c>
      <c r="I31" s="35"/>
    </row>
    <row r="32" customHeight="1" spans="2:9">
      <c r="B32" s="23"/>
      <c r="C32" s="23"/>
      <c r="D32" s="24"/>
      <c r="E32" s="24" t="s">
        <v>20</v>
      </c>
      <c r="F32" s="26">
        <v>0.02</v>
      </c>
      <c r="G32" s="24">
        <f>G29*F32</f>
        <v>207.996495145631</v>
      </c>
      <c r="H32" s="24">
        <v>104</v>
      </c>
      <c r="I32" s="36"/>
    </row>
    <row r="33" customHeight="1" spans="2:9">
      <c r="B33" s="23"/>
      <c r="C33" s="23"/>
      <c r="D33" s="24"/>
      <c r="E33" s="24" t="s">
        <v>22</v>
      </c>
      <c r="F33" s="26">
        <v>0.0003</v>
      </c>
      <c r="G33" s="24">
        <f>C29*F33</f>
        <v>107.118195</v>
      </c>
      <c r="H33" s="24">
        <v>107.12</v>
      </c>
      <c r="I33" s="23"/>
    </row>
    <row r="34" customHeight="1" spans="2:9">
      <c r="B34" s="23"/>
      <c r="C34" s="23"/>
      <c r="D34" s="24"/>
      <c r="E34" s="24" t="s">
        <v>24</v>
      </c>
      <c r="F34" s="26"/>
      <c r="G34" s="24">
        <v>0</v>
      </c>
      <c r="H34" s="24"/>
      <c r="I34" s="23"/>
    </row>
    <row r="35" customHeight="1" spans="2:9">
      <c r="B35" s="23"/>
      <c r="C35" s="23"/>
      <c r="D35" s="24"/>
      <c r="E35" s="24" t="s">
        <v>26</v>
      </c>
      <c r="F35" s="26"/>
      <c r="G35" s="24">
        <v>0</v>
      </c>
      <c r="H35" s="24"/>
      <c r="I35" s="23"/>
    </row>
    <row r="36" customHeight="1" spans="2:9">
      <c r="B36" s="23" t="s">
        <v>27</v>
      </c>
      <c r="C36" s="24">
        <f t="shared" ref="C36:H36" si="1">SUM(C29:C35)</f>
        <v>357060.65</v>
      </c>
      <c r="D36" s="24">
        <f t="shared" si="1"/>
        <v>346660.825242718</v>
      </c>
      <c r="E36" s="24" t="s">
        <v>28</v>
      </c>
      <c r="F36" s="31"/>
      <c r="G36" s="24">
        <f t="shared" si="1"/>
        <v>11546.9254280097</v>
      </c>
      <c r="H36" s="24">
        <f t="shared" si="1"/>
        <v>11026.92</v>
      </c>
      <c r="I36" s="23"/>
    </row>
    <row r="39" customHeight="1" spans="2:9">
      <c r="B39" s="30" t="s">
        <v>34</v>
      </c>
      <c r="C39" s="30"/>
      <c r="D39" s="30"/>
      <c r="E39" s="30"/>
      <c r="F39" s="30"/>
      <c r="G39" s="30"/>
      <c r="H39" s="30"/>
      <c r="I39" s="30"/>
    </row>
    <row r="40" customHeight="1" spans="2:9">
      <c r="B40" s="4" t="s">
        <v>32</v>
      </c>
      <c r="C40" s="4"/>
      <c r="D40" s="30"/>
      <c r="E40" s="30"/>
      <c r="F40" s="30"/>
      <c r="G40" s="30"/>
      <c r="H40" s="30"/>
      <c r="I40" s="30"/>
    </row>
    <row r="41" customHeight="1" spans="2:9">
      <c r="B41" s="22" t="s">
        <v>3</v>
      </c>
      <c r="C41" s="22" t="s">
        <v>4</v>
      </c>
      <c r="D41" s="22" t="s">
        <v>5</v>
      </c>
      <c r="E41" s="22" t="s">
        <v>6</v>
      </c>
      <c r="F41" s="22" t="s">
        <v>7</v>
      </c>
      <c r="G41" s="22" t="s">
        <v>8</v>
      </c>
      <c r="H41" s="22" t="s">
        <v>9</v>
      </c>
      <c r="I41" s="22" t="s">
        <v>10</v>
      </c>
    </row>
    <row r="42" customHeight="1" spans="2:9">
      <c r="B42" s="23"/>
      <c r="C42" s="24">
        <v>355360.43</v>
      </c>
      <c r="D42" s="24">
        <f>C42/1.03</f>
        <v>345010.126213592</v>
      </c>
      <c r="E42" s="24" t="s">
        <v>13</v>
      </c>
      <c r="F42" s="26">
        <v>0.03</v>
      </c>
      <c r="G42" s="24">
        <f>D42*F42</f>
        <v>10350.3037864078</v>
      </c>
      <c r="H42" s="24">
        <f>G42</f>
        <v>10350.3037864078</v>
      </c>
      <c r="I42" s="23"/>
    </row>
    <row r="43" customHeight="1" spans="2:9">
      <c r="B43" s="23"/>
      <c r="C43" s="24"/>
      <c r="D43" s="24">
        <f>C43/1.03</f>
        <v>0</v>
      </c>
      <c r="E43" s="24" t="s">
        <v>16</v>
      </c>
      <c r="F43" s="26">
        <v>0.05</v>
      </c>
      <c r="G43" s="24">
        <f>G42*F43</f>
        <v>517.515189320388</v>
      </c>
      <c r="H43" s="24">
        <f>G43*0.5</f>
        <v>258.757594660194</v>
      </c>
      <c r="I43" s="37" t="s">
        <v>33</v>
      </c>
    </row>
    <row r="44" customHeight="1" spans="2:9">
      <c r="B44" s="23"/>
      <c r="C44" s="23"/>
      <c r="D44" s="24"/>
      <c r="E44" s="24" t="s">
        <v>18</v>
      </c>
      <c r="F44" s="26">
        <v>0.03</v>
      </c>
      <c r="G44" s="24">
        <f>G42*F44</f>
        <v>310.509113592233</v>
      </c>
      <c r="H44" s="24">
        <f>G44*0.5</f>
        <v>155.254556796117</v>
      </c>
      <c r="I44" s="38"/>
    </row>
    <row r="45" customHeight="1" spans="2:9">
      <c r="B45" s="23"/>
      <c r="C45" s="23"/>
      <c r="D45" s="24"/>
      <c r="E45" s="24" t="s">
        <v>20</v>
      </c>
      <c r="F45" s="26">
        <v>0.02</v>
      </c>
      <c r="G45" s="24">
        <f>G42*F45</f>
        <v>207.006075728155</v>
      </c>
      <c r="H45" s="24">
        <f>G45*0.5</f>
        <v>103.503037864078</v>
      </c>
      <c r="I45" s="38"/>
    </row>
    <row r="46" customHeight="1" spans="2:9">
      <c r="B46" s="23"/>
      <c r="C46" s="23"/>
      <c r="D46" s="24"/>
      <c r="E46" s="24" t="s">
        <v>22</v>
      </c>
      <c r="F46" s="26">
        <v>0.0003</v>
      </c>
      <c r="G46" s="24">
        <f>C42*F46</f>
        <v>106.608129</v>
      </c>
      <c r="H46" s="24">
        <f>G46*0.5</f>
        <v>53.3040645</v>
      </c>
      <c r="I46" s="39"/>
    </row>
    <row r="47" customHeight="1" spans="2:9">
      <c r="B47" s="23"/>
      <c r="C47" s="23"/>
      <c r="D47" s="24"/>
      <c r="E47" s="24" t="s">
        <v>24</v>
      </c>
      <c r="F47" s="26"/>
      <c r="G47" s="24">
        <v>0</v>
      </c>
      <c r="H47" s="24"/>
      <c r="I47" s="23"/>
    </row>
    <row r="48" customHeight="1" spans="2:9">
      <c r="B48" s="23"/>
      <c r="C48" s="23"/>
      <c r="D48" s="24"/>
      <c r="E48" s="24" t="s">
        <v>26</v>
      </c>
      <c r="F48" s="26"/>
      <c r="G48" s="24">
        <v>0</v>
      </c>
      <c r="H48" s="24"/>
      <c r="I48" s="23"/>
    </row>
    <row r="49" customHeight="1" spans="2:9">
      <c r="B49" s="23" t="s">
        <v>27</v>
      </c>
      <c r="C49" s="24">
        <f t="shared" ref="C49:H49" si="2">SUM(C42:C48)</f>
        <v>355360.43</v>
      </c>
      <c r="D49" s="24">
        <f t="shared" si="2"/>
        <v>345010.126213592</v>
      </c>
      <c r="E49" s="24" t="s">
        <v>28</v>
      </c>
      <c r="F49" s="31"/>
      <c r="G49" s="24">
        <f t="shared" si="2"/>
        <v>11491.9422940486</v>
      </c>
      <c r="H49" s="24">
        <f t="shared" si="2"/>
        <v>10921.1230402282</v>
      </c>
      <c r="I49" s="23"/>
    </row>
    <row r="51" customHeight="1" spans="8:8">
      <c r="H51" s="19">
        <f>G43*0.5</f>
        <v>258.757594660194</v>
      </c>
    </row>
    <row r="52" customHeight="1" spans="2:9">
      <c r="B52" s="30" t="s">
        <v>35</v>
      </c>
      <c r="C52" s="30"/>
      <c r="D52" s="30"/>
      <c r="E52" s="30"/>
      <c r="F52" s="30"/>
      <c r="G52" s="30"/>
      <c r="H52" s="30"/>
      <c r="I52" s="30"/>
    </row>
    <row r="53" customHeight="1" spans="2:9">
      <c r="B53" s="4" t="s">
        <v>32</v>
      </c>
      <c r="C53" s="4"/>
      <c r="D53" s="30"/>
      <c r="E53" s="30"/>
      <c r="F53" s="30"/>
      <c r="G53" s="30"/>
      <c r="H53" s="30"/>
      <c r="I53" s="30"/>
    </row>
    <row r="54" customHeight="1" spans="2:9">
      <c r="B54" s="22" t="s">
        <v>3</v>
      </c>
      <c r="C54" s="22" t="s">
        <v>4</v>
      </c>
      <c r="D54" s="22" t="s">
        <v>5</v>
      </c>
      <c r="E54" s="22" t="s">
        <v>6</v>
      </c>
      <c r="F54" s="22" t="s">
        <v>7</v>
      </c>
      <c r="G54" s="22" t="s">
        <v>8</v>
      </c>
      <c r="H54" s="22" t="s">
        <v>9</v>
      </c>
      <c r="I54" s="22" t="s">
        <v>10</v>
      </c>
    </row>
    <row r="55" customHeight="1" spans="2:9">
      <c r="B55" s="23"/>
      <c r="C55" s="24">
        <v>236131.77</v>
      </c>
      <c r="D55" s="24">
        <f>C55/1.03</f>
        <v>229254.145631068</v>
      </c>
      <c r="E55" s="24" t="s">
        <v>13</v>
      </c>
      <c r="F55" s="26">
        <v>0.03</v>
      </c>
      <c r="G55" s="24">
        <f>D55*F55</f>
        <v>6877.62436893204</v>
      </c>
      <c r="H55" s="24">
        <f>G55</f>
        <v>6877.62436893204</v>
      </c>
      <c r="I55" s="23"/>
    </row>
    <row r="56" customHeight="1" spans="2:9">
      <c r="B56" s="23"/>
      <c r="C56" s="24"/>
      <c r="D56" s="24">
        <f>C56/1.03</f>
        <v>0</v>
      </c>
      <c r="E56" s="24" t="s">
        <v>16</v>
      </c>
      <c r="F56" s="26">
        <v>0.05</v>
      </c>
      <c r="G56" s="24">
        <f>G55*F56</f>
        <v>343.881218446602</v>
      </c>
      <c r="H56" s="24">
        <f t="shared" ref="H56:H59" si="3">G56*0.5</f>
        <v>171.940609223301</v>
      </c>
      <c r="I56" s="37" t="s">
        <v>33</v>
      </c>
    </row>
    <row r="57" customHeight="1" spans="2:9">
      <c r="B57" s="23"/>
      <c r="C57" s="23"/>
      <c r="D57" s="24"/>
      <c r="E57" s="24" t="s">
        <v>18</v>
      </c>
      <c r="F57" s="26">
        <v>0.03</v>
      </c>
      <c r="G57" s="24">
        <f>G55*F57</f>
        <v>206.328731067961</v>
      </c>
      <c r="H57" s="24">
        <f t="shared" si="3"/>
        <v>103.164365533981</v>
      </c>
      <c r="I57" s="38"/>
    </row>
    <row r="58" customHeight="1" spans="2:9">
      <c r="B58" s="23"/>
      <c r="C58" s="23"/>
      <c r="D58" s="24"/>
      <c r="E58" s="24" t="s">
        <v>20</v>
      </c>
      <c r="F58" s="26">
        <v>0.02</v>
      </c>
      <c r="G58" s="24">
        <f>G55*F58</f>
        <v>137.552487378641</v>
      </c>
      <c r="H58" s="24">
        <f t="shared" si="3"/>
        <v>68.7762436893204</v>
      </c>
      <c r="I58" s="38"/>
    </row>
    <row r="59" customHeight="1" spans="2:9">
      <c r="B59" s="23"/>
      <c r="C59" s="23"/>
      <c r="D59" s="24"/>
      <c r="E59" s="24" t="s">
        <v>22</v>
      </c>
      <c r="F59" s="26">
        <v>0.0003</v>
      </c>
      <c r="G59" s="24">
        <f>C55*F59</f>
        <v>70.839531</v>
      </c>
      <c r="H59" s="24">
        <f t="shared" si="3"/>
        <v>35.4197655</v>
      </c>
      <c r="I59" s="39"/>
    </row>
    <row r="60" customHeight="1" spans="2:9">
      <c r="B60" s="23"/>
      <c r="C60" s="23"/>
      <c r="D60" s="24"/>
      <c r="E60" s="24" t="s">
        <v>24</v>
      </c>
      <c r="F60" s="26"/>
      <c r="G60" s="24">
        <v>0</v>
      </c>
      <c r="H60" s="24"/>
      <c r="I60" s="23"/>
    </row>
    <row r="61" customHeight="1" spans="2:9">
      <c r="B61" s="23"/>
      <c r="C61" s="23"/>
      <c r="D61" s="24"/>
      <c r="E61" s="24" t="s">
        <v>26</v>
      </c>
      <c r="F61" s="26"/>
      <c r="G61" s="24">
        <v>0</v>
      </c>
      <c r="H61" s="24"/>
      <c r="I61" s="23"/>
    </row>
    <row r="62" customHeight="1" spans="2:9">
      <c r="B62" s="23" t="s">
        <v>27</v>
      </c>
      <c r="C62" s="24">
        <f t="shared" ref="C62:H62" si="4">SUM(C55:C61)</f>
        <v>236131.77</v>
      </c>
      <c r="D62" s="24">
        <f t="shared" si="4"/>
        <v>229254.145631068</v>
      </c>
      <c r="E62" s="24" t="s">
        <v>28</v>
      </c>
      <c r="F62" s="31"/>
      <c r="G62" s="24">
        <f t="shared" si="4"/>
        <v>7636.22633682524</v>
      </c>
      <c r="H62" s="24">
        <f t="shared" si="4"/>
        <v>7256.92535287864</v>
      </c>
      <c r="I62" s="23"/>
    </row>
    <row r="65" customHeight="1" spans="2:9">
      <c r="B65" s="30" t="s">
        <v>36</v>
      </c>
      <c r="C65" s="30"/>
      <c r="D65" s="30"/>
      <c r="E65" s="30"/>
      <c r="F65" s="30"/>
      <c r="G65" s="30"/>
      <c r="H65" s="30"/>
      <c r="I65" s="30"/>
    </row>
    <row r="66" customHeight="1" spans="2:9">
      <c r="B66" s="4" t="s">
        <v>32</v>
      </c>
      <c r="C66" s="4"/>
      <c r="D66" s="30"/>
      <c r="E66" s="30"/>
      <c r="F66" s="30"/>
      <c r="G66" s="30"/>
      <c r="H66" s="30"/>
      <c r="I66" s="30"/>
    </row>
    <row r="67" customHeight="1" spans="2:9">
      <c r="B67" s="22" t="s">
        <v>3</v>
      </c>
      <c r="C67" s="22" t="s">
        <v>4</v>
      </c>
      <c r="D67" s="22" t="s">
        <v>5</v>
      </c>
      <c r="E67" s="22" t="s">
        <v>6</v>
      </c>
      <c r="F67" s="22" t="s">
        <v>7</v>
      </c>
      <c r="G67" s="22" t="s">
        <v>8</v>
      </c>
      <c r="H67" s="22" t="s">
        <v>9</v>
      </c>
      <c r="I67" s="22" t="s">
        <v>10</v>
      </c>
    </row>
    <row r="68" customHeight="1" spans="2:9">
      <c r="B68" s="23"/>
      <c r="C68" s="24">
        <v>348503.84</v>
      </c>
      <c r="D68" s="24">
        <f>C68/1.03</f>
        <v>338353.242718447</v>
      </c>
      <c r="E68" s="24" t="s">
        <v>13</v>
      </c>
      <c r="F68" s="26">
        <v>0.03</v>
      </c>
      <c r="G68" s="24">
        <f>D68*F68</f>
        <v>10150.5972815534</v>
      </c>
      <c r="H68" s="24">
        <f>G68</f>
        <v>10150.5972815534</v>
      </c>
      <c r="I68" s="23"/>
    </row>
    <row r="69" customHeight="1" spans="2:9">
      <c r="B69" s="23"/>
      <c r="C69" s="24"/>
      <c r="D69" s="24">
        <f>C69/1.03</f>
        <v>0</v>
      </c>
      <c r="E69" s="24" t="s">
        <v>16</v>
      </c>
      <c r="F69" s="26">
        <v>0.05</v>
      </c>
      <c r="G69" s="24">
        <f>G68*F69</f>
        <v>507.52986407767</v>
      </c>
      <c r="H69" s="24">
        <f t="shared" ref="H69:H72" si="5">G69*0.5</f>
        <v>253.764932038835</v>
      </c>
      <c r="I69" s="37" t="s">
        <v>33</v>
      </c>
    </row>
    <row r="70" customHeight="1" spans="2:9">
      <c r="B70" s="23"/>
      <c r="C70" s="23"/>
      <c r="D70" s="24"/>
      <c r="E70" s="24" t="s">
        <v>18</v>
      </c>
      <c r="F70" s="26">
        <v>0.03</v>
      </c>
      <c r="G70" s="24">
        <f>G68*F70</f>
        <v>304.517918446602</v>
      </c>
      <c r="H70" s="24">
        <f t="shared" si="5"/>
        <v>152.258959223301</v>
      </c>
      <c r="I70" s="38"/>
    </row>
    <row r="71" customHeight="1" spans="2:9">
      <c r="B71" s="23"/>
      <c r="C71" s="23"/>
      <c r="D71" s="24"/>
      <c r="E71" s="24" t="s">
        <v>20</v>
      </c>
      <c r="F71" s="26">
        <v>0.02</v>
      </c>
      <c r="G71" s="24">
        <f>G68*F71</f>
        <v>203.011945631068</v>
      </c>
      <c r="H71" s="24">
        <f t="shared" si="5"/>
        <v>101.505972815534</v>
      </c>
      <c r="I71" s="38"/>
    </row>
    <row r="72" customHeight="1" spans="2:9">
      <c r="B72" s="23"/>
      <c r="C72" s="23"/>
      <c r="D72" s="24"/>
      <c r="E72" s="24" t="s">
        <v>22</v>
      </c>
      <c r="F72" s="26">
        <v>0.0003</v>
      </c>
      <c r="G72" s="24">
        <f>C68*F72</f>
        <v>104.551152</v>
      </c>
      <c r="H72" s="24">
        <f t="shared" si="5"/>
        <v>52.275576</v>
      </c>
      <c r="I72" s="39"/>
    </row>
    <row r="73" customHeight="1" spans="2:9">
      <c r="B73" s="23"/>
      <c r="C73" s="23"/>
      <c r="D73" s="24"/>
      <c r="E73" s="24" t="s">
        <v>24</v>
      </c>
      <c r="F73" s="26"/>
      <c r="G73" s="24">
        <v>0</v>
      </c>
      <c r="H73" s="24"/>
      <c r="I73" s="23"/>
    </row>
    <row r="74" customHeight="1" spans="2:9">
      <c r="B74" s="23"/>
      <c r="C74" s="23"/>
      <c r="D74" s="24"/>
      <c r="E74" s="24" t="s">
        <v>26</v>
      </c>
      <c r="F74" s="26"/>
      <c r="G74" s="24">
        <v>0</v>
      </c>
      <c r="H74" s="24"/>
      <c r="I74" s="23"/>
    </row>
    <row r="75" customHeight="1" spans="2:9">
      <c r="B75" s="23" t="s">
        <v>27</v>
      </c>
      <c r="C75" s="24">
        <f t="shared" ref="C75:H75" si="6">SUM(C68:C74)</f>
        <v>348503.84</v>
      </c>
      <c r="D75" s="24">
        <f t="shared" si="6"/>
        <v>338353.242718447</v>
      </c>
      <c r="E75" s="24" t="s">
        <v>28</v>
      </c>
      <c r="F75" s="31"/>
      <c r="G75" s="24">
        <f t="shared" si="6"/>
        <v>11270.2081617087</v>
      </c>
      <c r="H75" s="24">
        <f t="shared" si="6"/>
        <v>10710.4027216311</v>
      </c>
      <c r="I75" s="23"/>
    </row>
    <row r="78" customHeight="1" spans="2:9">
      <c r="B78" s="30" t="s">
        <v>37</v>
      </c>
      <c r="C78" s="30"/>
      <c r="D78" s="30"/>
      <c r="E78" s="30"/>
      <c r="F78" s="30"/>
      <c r="G78" s="30"/>
      <c r="H78" s="30"/>
      <c r="I78" s="30"/>
    </row>
    <row r="79" customHeight="1" spans="2:9">
      <c r="B79" s="4" t="s">
        <v>32</v>
      </c>
      <c r="C79" s="4"/>
      <c r="D79" s="30"/>
      <c r="E79" s="30"/>
      <c r="F79" s="30"/>
      <c r="G79" s="30"/>
      <c r="H79" s="30"/>
      <c r="I79" s="30"/>
    </row>
    <row r="80" customHeight="1" spans="2:9">
      <c r="B80" s="22" t="s">
        <v>3</v>
      </c>
      <c r="C80" s="22" t="s">
        <v>4</v>
      </c>
      <c r="D80" s="22" t="s">
        <v>5</v>
      </c>
      <c r="E80" s="22" t="s">
        <v>6</v>
      </c>
      <c r="F80" s="22" t="s">
        <v>7</v>
      </c>
      <c r="G80" s="22" t="s">
        <v>8</v>
      </c>
      <c r="H80" s="22" t="s">
        <v>9</v>
      </c>
      <c r="I80" s="22" t="s">
        <v>10</v>
      </c>
    </row>
    <row r="81" customHeight="1" spans="2:9">
      <c r="B81" s="23"/>
      <c r="C81" s="40">
        <v>362662.81</v>
      </c>
      <c r="D81" s="24">
        <f>C81/1.03</f>
        <v>352099.815533981</v>
      </c>
      <c r="E81" s="24" t="s">
        <v>13</v>
      </c>
      <c r="F81" s="26">
        <v>0.03</v>
      </c>
      <c r="G81" s="24">
        <f>D81*F81</f>
        <v>10562.9944660194</v>
      </c>
      <c r="H81" s="24">
        <f>G81</f>
        <v>10562.9944660194</v>
      </c>
      <c r="I81" s="23"/>
    </row>
    <row r="82" customHeight="1" spans="2:9">
      <c r="B82" s="23"/>
      <c r="C82" s="24"/>
      <c r="D82" s="24">
        <f>C82/1.03</f>
        <v>0</v>
      </c>
      <c r="E82" s="24" t="s">
        <v>16</v>
      </c>
      <c r="F82" s="26">
        <v>0.05</v>
      </c>
      <c r="G82" s="24">
        <f>G81*F82</f>
        <v>528.149723300971</v>
      </c>
      <c r="H82" s="24">
        <f t="shared" ref="H82:H85" si="7">G82*0.5</f>
        <v>264.074861650485</v>
      </c>
      <c r="I82" s="37" t="s">
        <v>33</v>
      </c>
    </row>
    <row r="83" customHeight="1" spans="2:9">
      <c r="B83" s="23"/>
      <c r="C83" s="23"/>
      <c r="D83" s="24"/>
      <c r="E83" s="24" t="s">
        <v>18</v>
      </c>
      <c r="F83" s="26">
        <v>0.03</v>
      </c>
      <c r="G83" s="24">
        <f>G81*F83</f>
        <v>316.889833980582</v>
      </c>
      <c r="H83" s="24">
        <f t="shared" si="7"/>
        <v>158.444916990291</v>
      </c>
      <c r="I83" s="38"/>
    </row>
    <row r="84" customHeight="1" spans="2:9">
      <c r="B84" s="23"/>
      <c r="C84" s="23"/>
      <c r="D84" s="24"/>
      <c r="E84" s="24" t="s">
        <v>20</v>
      </c>
      <c r="F84" s="26">
        <v>0.02</v>
      </c>
      <c r="G84" s="24">
        <f>G81*F84</f>
        <v>211.259889320388</v>
      </c>
      <c r="H84" s="24">
        <f t="shared" si="7"/>
        <v>105.629944660194</v>
      </c>
      <c r="I84" s="38"/>
    </row>
    <row r="85" customHeight="1" spans="2:9">
      <c r="B85" s="23"/>
      <c r="C85" s="23"/>
      <c r="D85" s="24"/>
      <c r="E85" s="24" t="s">
        <v>22</v>
      </c>
      <c r="F85" s="26">
        <v>0.0003</v>
      </c>
      <c r="G85" s="24">
        <f>C81*F85</f>
        <v>108.798843</v>
      </c>
      <c r="H85" s="24">
        <f t="shared" si="7"/>
        <v>54.3994215</v>
      </c>
      <c r="I85" s="39"/>
    </row>
    <row r="86" customHeight="1" spans="2:9">
      <c r="B86" s="23"/>
      <c r="C86" s="23"/>
      <c r="D86" s="24"/>
      <c r="E86" s="24" t="s">
        <v>24</v>
      </c>
      <c r="F86" s="26"/>
      <c r="G86" s="24">
        <v>0</v>
      </c>
      <c r="H86" s="24"/>
      <c r="I86" s="23"/>
    </row>
    <row r="87" customHeight="1" spans="2:9">
      <c r="B87" s="23"/>
      <c r="C87" s="23"/>
      <c r="D87" s="24"/>
      <c r="E87" s="24" t="s">
        <v>26</v>
      </c>
      <c r="F87" s="26"/>
      <c r="G87" s="24">
        <v>0</v>
      </c>
      <c r="H87" s="24"/>
      <c r="I87" s="23"/>
    </row>
    <row r="88" customHeight="1" spans="2:9">
      <c r="B88" s="23" t="s">
        <v>27</v>
      </c>
      <c r="C88" s="24">
        <f t="shared" ref="C88:H88" si="8">SUM(C81:C87)</f>
        <v>362662.81</v>
      </c>
      <c r="D88" s="24">
        <f t="shared" si="8"/>
        <v>352099.815533981</v>
      </c>
      <c r="E88" s="24" t="s">
        <v>28</v>
      </c>
      <c r="F88" s="31"/>
      <c r="G88" s="24">
        <f t="shared" si="8"/>
        <v>11728.0927556214</v>
      </c>
      <c r="H88" s="24">
        <f t="shared" si="8"/>
        <v>11145.5436108204</v>
      </c>
      <c r="I88" s="23"/>
    </row>
    <row r="91" customHeight="1" spans="2:9">
      <c r="B91" s="30" t="s">
        <v>38</v>
      </c>
      <c r="C91" s="30"/>
      <c r="D91" s="30"/>
      <c r="E91" s="30"/>
      <c r="F91" s="30"/>
      <c r="G91" s="30"/>
      <c r="H91" s="30"/>
      <c r="I91" s="30"/>
    </row>
    <row r="92" customHeight="1" spans="2:9">
      <c r="B92" s="4" t="s">
        <v>32</v>
      </c>
      <c r="C92" s="4"/>
      <c r="D92" s="30"/>
      <c r="E92" s="30"/>
      <c r="F92" s="30"/>
      <c r="G92" s="30"/>
      <c r="H92" s="30"/>
      <c r="I92" s="30"/>
    </row>
    <row r="93" customHeight="1" spans="2:9">
      <c r="B93" s="22" t="s">
        <v>3</v>
      </c>
      <c r="C93" s="22" t="s">
        <v>4</v>
      </c>
      <c r="D93" s="22" t="s">
        <v>5</v>
      </c>
      <c r="E93" s="22" t="s">
        <v>6</v>
      </c>
      <c r="F93" s="22" t="s">
        <v>7</v>
      </c>
      <c r="G93" s="22" t="s">
        <v>8</v>
      </c>
      <c r="H93" s="22" t="s">
        <v>9</v>
      </c>
      <c r="I93" s="22" t="s">
        <v>10</v>
      </c>
    </row>
    <row r="94" customHeight="1" spans="2:9">
      <c r="B94" s="23"/>
      <c r="C94" s="40">
        <v>363228.69</v>
      </c>
      <c r="D94" s="24">
        <f>C94/1.03</f>
        <v>352649.213592233</v>
      </c>
      <c r="E94" s="24" t="s">
        <v>13</v>
      </c>
      <c r="F94" s="26">
        <v>0.03</v>
      </c>
      <c r="G94" s="24">
        <f>D94*F94</f>
        <v>10579.476407767</v>
      </c>
      <c r="H94" s="24">
        <f>G94</f>
        <v>10579.476407767</v>
      </c>
      <c r="I94" s="23"/>
    </row>
    <row r="95" customHeight="1" spans="2:9">
      <c r="B95" s="23"/>
      <c r="C95" s="24"/>
      <c r="D95" s="24">
        <f>C95/1.03</f>
        <v>0</v>
      </c>
      <c r="E95" s="24" t="s">
        <v>16</v>
      </c>
      <c r="F95" s="26">
        <v>0.05</v>
      </c>
      <c r="G95" s="24">
        <f>G94*F95</f>
        <v>528.97382038835</v>
      </c>
      <c r="H95" s="24">
        <f t="shared" ref="H95:H98" si="9">G95*0.5</f>
        <v>264.486910194175</v>
      </c>
      <c r="I95" s="37" t="s">
        <v>33</v>
      </c>
    </row>
    <row r="96" customHeight="1" spans="2:9">
      <c r="B96" s="23"/>
      <c r="C96" s="23"/>
      <c r="D96" s="24"/>
      <c r="E96" s="24" t="s">
        <v>18</v>
      </c>
      <c r="F96" s="26">
        <v>0.03</v>
      </c>
      <c r="G96" s="24">
        <f>G94*F96</f>
        <v>317.38429223301</v>
      </c>
      <c r="H96" s="24">
        <f t="shared" si="9"/>
        <v>158.692146116505</v>
      </c>
      <c r="I96" s="38"/>
    </row>
    <row r="97" customHeight="1" spans="2:9">
      <c r="B97" s="23"/>
      <c r="C97" s="23"/>
      <c r="D97" s="24"/>
      <c r="E97" s="24" t="s">
        <v>20</v>
      </c>
      <c r="F97" s="26">
        <v>0.02</v>
      </c>
      <c r="G97" s="24">
        <f>G94*F97</f>
        <v>211.58952815534</v>
      </c>
      <c r="H97" s="24">
        <f t="shared" si="9"/>
        <v>105.79476407767</v>
      </c>
      <c r="I97" s="38"/>
    </row>
    <row r="98" customHeight="1" spans="2:9">
      <c r="B98" s="23"/>
      <c r="C98" s="23"/>
      <c r="D98" s="24"/>
      <c r="E98" s="24" t="s">
        <v>22</v>
      </c>
      <c r="F98" s="26">
        <v>0.0003</v>
      </c>
      <c r="G98" s="24">
        <f>C94*F98</f>
        <v>108.968607</v>
      </c>
      <c r="H98" s="24">
        <f t="shared" si="9"/>
        <v>54.4843035</v>
      </c>
      <c r="I98" s="39"/>
    </row>
    <row r="99" customHeight="1" spans="2:9">
      <c r="B99" s="23"/>
      <c r="C99" s="23"/>
      <c r="D99" s="24"/>
      <c r="E99" s="24" t="s">
        <v>24</v>
      </c>
      <c r="F99" s="26"/>
      <c r="G99" s="24">
        <v>0</v>
      </c>
      <c r="H99" s="24"/>
      <c r="I99" s="23"/>
    </row>
    <row r="100" customHeight="1" spans="2:9">
      <c r="B100" s="23"/>
      <c r="C100" s="23"/>
      <c r="D100" s="24"/>
      <c r="E100" s="24" t="s">
        <v>26</v>
      </c>
      <c r="F100" s="26"/>
      <c r="G100" s="24">
        <v>0</v>
      </c>
      <c r="H100" s="24"/>
      <c r="I100" s="23"/>
    </row>
    <row r="101" customHeight="1" spans="2:9">
      <c r="B101" s="23" t="s">
        <v>27</v>
      </c>
      <c r="C101" s="24">
        <f t="shared" ref="C101:H101" si="10">SUM(C94:C100)</f>
        <v>363228.69</v>
      </c>
      <c r="D101" s="24">
        <f t="shared" si="10"/>
        <v>352649.213592233</v>
      </c>
      <c r="E101" s="24" t="s">
        <v>28</v>
      </c>
      <c r="F101" s="31"/>
      <c r="G101" s="24">
        <f t="shared" si="10"/>
        <v>11746.3926555437</v>
      </c>
      <c r="H101" s="24">
        <f t="shared" si="10"/>
        <v>11162.9345316553</v>
      </c>
      <c r="I101" s="23"/>
    </row>
    <row r="104" customHeight="1" spans="2:9">
      <c r="B104" s="30" t="s">
        <v>39</v>
      </c>
      <c r="C104" s="30"/>
      <c r="D104" s="30"/>
      <c r="E104" s="30"/>
      <c r="F104" s="30"/>
      <c r="G104" s="30"/>
      <c r="H104" s="30"/>
      <c r="I104" s="30"/>
    </row>
    <row r="105" customHeight="1" spans="2:9">
      <c r="B105" s="4" t="s">
        <v>32</v>
      </c>
      <c r="C105" s="4"/>
      <c r="D105" s="30"/>
      <c r="E105" s="30"/>
      <c r="F105" s="30"/>
      <c r="G105" s="30"/>
      <c r="H105" s="30"/>
      <c r="I105" s="30"/>
    </row>
    <row r="106" customHeight="1" spans="2:9">
      <c r="B106" s="22" t="s">
        <v>3</v>
      </c>
      <c r="C106" s="22" t="s">
        <v>4</v>
      </c>
      <c r="D106" s="22" t="s">
        <v>5</v>
      </c>
      <c r="E106" s="22" t="s">
        <v>6</v>
      </c>
      <c r="F106" s="22" t="s">
        <v>7</v>
      </c>
      <c r="G106" s="22" t="s">
        <v>8</v>
      </c>
      <c r="H106" s="22" t="s">
        <v>9</v>
      </c>
      <c r="I106" s="22" t="s">
        <v>10</v>
      </c>
    </row>
    <row r="107" customHeight="1" spans="2:9">
      <c r="B107" s="23"/>
      <c r="C107" s="40">
        <v>395334.39</v>
      </c>
      <c r="D107" s="24">
        <f>C107/1.03</f>
        <v>383819.796116505</v>
      </c>
      <c r="E107" s="24" t="s">
        <v>13</v>
      </c>
      <c r="F107" s="26">
        <v>0.03</v>
      </c>
      <c r="G107" s="24">
        <f>D107*F107</f>
        <v>11514.5938834951</v>
      </c>
      <c r="H107" s="24">
        <f>G107</f>
        <v>11514.5938834951</v>
      </c>
      <c r="I107" s="23"/>
    </row>
    <row r="108" customHeight="1" spans="2:9">
      <c r="B108" s="23"/>
      <c r="C108" s="24"/>
      <c r="D108" s="24">
        <f>C108/1.03</f>
        <v>0</v>
      </c>
      <c r="E108" s="24" t="s">
        <v>16</v>
      </c>
      <c r="F108" s="26">
        <v>0.05</v>
      </c>
      <c r="G108" s="24">
        <f>G107*F108</f>
        <v>575.729694174757</v>
      </c>
      <c r="H108" s="24">
        <f t="shared" ref="H108:H111" si="11">G108*0.5</f>
        <v>287.864847087379</v>
      </c>
      <c r="I108" s="37" t="s">
        <v>33</v>
      </c>
    </row>
    <row r="109" customHeight="1" spans="2:9">
      <c r="B109" s="23"/>
      <c r="C109" s="23"/>
      <c r="D109" s="24"/>
      <c r="E109" s="24" t="s">
        <v>18</v>
      </c>
      <c r="F109" s="26">
        <v>0.03</v>
      </c>
      <c r="G109" s="24">
        <f>G107*F109</f>
        <v>345.437816504854</v>
      </c>
      <c r="H109" s="24">
        <f t="shared" si="11"/>
        <v>172.718908252427</v>
      </c>
      <c r="I109" s="38"/>
    </row>
    <row r="110" customHeight="1" spans="2:9">
      <c r="B110" s="23"/>
      <c r="C110" s="23"/>
      <c r="D110" s="24"/>
      <c r="E110" s="24" t="s">
        <v>20</v>
      </c>
      <c r="F110" s="26">
        <v>0.02</v>
      </c>
      <c r="G110" s="24">
        <f>G107*F110</f>
        <v>230.291877669903</v>
      </c>
      <c r="H110" s="24">
        <f t="shared" si="11"/>
        <v>115.145938834951</v>
      </c>
      <c r="I110" s="38"/>
    </row>
    <row r="111" customHeight="1" spans="2:9">
      <c r="B111" s="23"/>
      <c r="C111" s="23"/>
      <c r="D111" s="24"/>
      <c r="E111" s="24" t="s">
        <v>22</v>
      </c>
      <c r="F111" s="26">
        <v>0.0003</v>
      </c>
      <c r="G111" s="24">
        <f>C107*F111</f>
        <v>118.600317</v>
      </c>
      <c r="H111" s="24">
        <f t="shared" si="11"/>
        <v>59.3001585</v>
      </c>
      <c r="I111" s="39"/>
    </row>
    <row r="112" customHeight="1" spans="2:9">
      <c r="B112" s="23"/>
      <c r="C112" s="23"/>
      <c r="D112" s="24"/>
      <c r="E112" s="24" t="s">
        <v>24</v>
      </c>
      <c r="F112" s="26"/>
      <c r="G112" s="24">
        <v>0</v>
      </c>
      <c r="H112" s="24"/>
      <c r="I112" s="23"/>
    </row>
    <row r="113" customHeight="1" spans="2:9">
      <c r="B113" s="23"/>
      <c r="C113" s="23"/>
      <c r="D113" s="24"/>
      <c r="E113" s="24" t="s">
        <v>26</v>
      </c>
      <c r="F113" s="26"/>
      <c r="G113" s="24">
        <v>0</v>
      </c>
      <c r="H113" s="24"/>
      <c r="I113" s="23"/>
    </row>
    <row r="114" customHeight="1" spans="2:9">
      <c r="B114" s="23" t="s">
        <v>27</v>
      </c>
      <c r="C114" s="24">
        <f t="shared" ref="C114:H114" si="12">SUM(C107:C113)</f>
        <v>395334.39</v>
      </c>
      <c r="D114" s="24">
        <f t="shared" si="12"/>
        <v>383819.796116505</v>
      </c>
      <c r="E114" s="24" t="s">
        <v>28</v>
      </c>
      <c r="F114" s="31"/>
      <c r="G114" s="24">
        <f t="shared" si="12"/>
        <v>12784.6535888447</v>
      </c>
      <c r="H114" s="24">
        <f t="shared" si="12"/>
        <v>12149.6237361699</v>
      </c>
      <c r="I114" s="23"/>
    </row>
    <row r="117" customHeight="1" spans="2:9">
      <c r="B117" s="30" t="s">
        <v>40</v>
      </c>
      <c r="C117" s="30"/>
      <c r="D117" s="30"/>
      <c r="E117" s="30"/>
      <c r="F117" s="30"/>
      <c r="G117" s="30"/>
      <c r="H117" s="30"/>
      <c r="I117" s="30"/>
    </row>
    <row r="118" customHeight="1" spans="2:9">
      <c r="B118" s="4" t="s">
        <v>32</v>
      </c>
      <c r="C118" s="4"/>
      <c r="D118" s="30"/>
      <c r="E118" s="30"/>
      <c r="F118" s="30"/>
      <c r="G118" s="30"/>
      <c r="H118" s="30"/>
      <c r="I118" s="30"/>
    </row>
    <row r="119" customHeight="1" spans="2:9">
      <c r="B119" s="22" t="s">
        <v>3</v>
      </c>
      <c r="C119" s="22" t="s">
        <v>4</v>
      </c>
      <c r="D119" s="22" t="s">
        <v>5</v>
      </c>
      <c r="E119" s="22" t="s">
        <v>6</v>
      </c>
      <c r="F119" s="22" t="s">
        <v>7</v>
      </c>
      <c r="G119" s="22" t="s">
        <v>8</v>
      </c>
      <c r="H119" s="22" t="s">
        <v>9</v>
      </c>
      <c r="I119" s="22" t="s">
        <v>10</v>
      </c>
    </row>
    <row r="120" customHeight="1" spans="2:9">
      <c r="B120" s="23"/>
      <c r="C120" s="40">
        <v>4064.09</v>
      </c>
      <c r="D120" s="24">
        <f>C120/1.03</f>
        <v>3945.71844660194</v>
      </c>
      <c r="E120" s="24" t="s">
        <v>13</v>
      </c>
      <c r="F120" s="26">
        <v>0.03</v>
      </c>
      <c r="G120" s="24">
        <f>D120*F120</f>
        <v>118.371553398058</v>
      </c>
      <c r="H120" s="24">
        <f>G120</f>
        <v>118.371553398058</v>
      </c>
      <c r="I120" s="23"/>
    </row>
    <row r="121" customHeight="1" spans="2:9">
      <c r="B121" s="23"/>
      <c r="C121" s="24"/>
      <c r="D121" s="24">
        <f>C121/1.03</f>
        <v>0</v>
      </c>
      <c r="E121" s="24" t="s">
        <v>16</v>
      </c>
      <c r="F121" s="26">
        <v>0.05</v>
      </c>
      <c r="G121" s="24">
        <f>G120*F121</f>
        <v>5.91857766990291</v>
      </c>
      <c r="H121" s="24">
        <f t="shared" ref="H121:H124" si="13">G121*0.5</f>
        <v>2.95928883495146</v>
      </c>
      <c r="I121" s="37" t="s">
        <v>33</v>
      </c>
    </row>
    <row r="122" customHeight="1" spans="2:9">
      <c r="B122" s="23"/>
      <c r="C122" s="23"/>
      <c r="D122" s="24"/>
      <c r="E122" s="24" t="s">
        <v>18</v>
      </c>
      <c r="F122" s="26">
        <v>0.03</v>
      </c>
      <c r="G122" s="24">
        <f>G120*F122</f>
        <v>3.55114660194175</v>
      </c>
      <c r="H122" s="24">
        <f t="shared" si="13"/>
        <v>1.77557330097087</v>
      </c>
      <c r="I122" s="38"/>
    </row>
    <row r="123" customHeight="1" spans="2:9">
      <c r="B123" s="23"/>
      <c r="C123" s="23"/>
      <c r="D123" s="24"/>
      <c r="E123" s="24" t="s">
        <v>20</v>
      </c>
      <c r="F123" s="26">
        <v>0.02</v>
      </c>
      <c r="G123" s="24">
        <f>G120*F123</f>
        <v>2.36743106796116</v>
      </c>
      <c r="H123" s="24">
        <f t="shared" si="13"/>
        <v>1.18371553398058</v>
      </c>
      <c r="I123" s="38"/>
    </row>
    <row r="124" customHeight="1" spans="2:9">
      <c r="B124" s="23"/>
      <c r="C124" s="23"/>
      <c r="D124" s="24"/>
      <c r="E124" s="24" t="s">
        <v>22</v>
      </c>
      <c r="F124" s="26">
        <v>0.0003</v>
      </c>
      <c r="G124" s="24">
        <f>C120*F124</f>
        <v>1.219227</v>
      </c>
      <c r="H124" s="24">
        <f t="shared" si="13"/>
        <v>0.6096135</v>
      </c>
      <c r="I124" s="39"/>
    </row>
    <row r="125" customHeight="1" spans="2:9">
      <c r="B125" s="23"/>
      <c r="C125" s="23"/>
      <c r="D125" s="24"/>
      <c r="E125" s="24" t="s">
        <v>24</v>
      </c>
      <c r="F125" s="26"/>
      <c r="G125" s="24">
        <v>0</v>
      </c>
      <c r="H125" s="24"/>
      <c r="I125" s="23"/>
    </row>
    <row r="126" customHeight="1" spans="2:9">
      <c r="B126" s="23"/>
      <c r="C126" s="23"/>
      <c r="D126" s="24"/>
      <c r="E126" s="24" t="s">
        <v>26</v>
      </c>
      <c r="F126" s="26"/>
      <c r="G126" s="24">
        <v>0</v>
      </c>
      <c r="H126" s="24"/>
      <c r="I126" s="23"/>
    </row>
    <row r="127" customHeight="1" spans="2:9">
      <c r="B127" s="23" t="s">
        <v>27</v>
      </c>
      <c r="C127" s="24">
        <f t="shared" ref="C127:H127" si="14">SUM(C120:C126)</f>
        <v>4064.09</v>
      </c>
      <c r="D127" s="24">
        <f t="shared" si="14"/>
        <v>3945.71844660194</v>
      </c>
      <c r="E127" s="24" t="s">
        <v>28</v>
      </c>
      <c r="F127" s="31"/>
      <c r="G127" s="24">
        <f t="shared" si="14"/>
        <v>131.427935737864</v>
      </c>
      <c r="H127" s="24">
        <f t="shared" si="14"/>
        <v>124.899744567961</v>
      </c>
      <c r="I127" s="23"/>
    </row>
    <row r="129" customHeight="1" spans="2:9">
      <c r="B129" s="41" t="s">
        <v>41</v>
      </c>
      <c r="C129" s="41" t="s">
        <v>42</v>
      </c>
      <c r="D129" s="42">
        <v>19500</v>
      </c>
      <c r="E129" s="42"/>
      <c r="F129" s="42"/>
      <c r="G129" s="42"/>
      <c r="H129" s="42">
        <f>D129*0.02</f>
        <v>390</v>
      </c>
      <c r="I129" s="42"/>
    </row>
    <row r="130" s="20" customFormat="1" customHeight="1" spans="2:4">
      <c r="B130" s="43"/>
      <c r="C130" s="43"/>
      <c r="D130" s="43"/>
    </row>
  </sheetData>
  <mergeCells count="28">
    <mergeCell ref="B1:I1"/>
    <mergeCell ref="J1:K1"/>
    <mergeCell ref="B2:I2"/>
    <mergeCell ref="B13:I13"/>
    <mergeCell ref="B26:I26"/>
    <mergeCell ref="B27:C27"/>
    <mergeCell ref="B39:I39"/>
    <mergeCell ref="B40:C40"/>
    <mergeCell ref="B52:I52"/>
    <mergeCell ref="B53:C53"/>
    <mergeCell ref="B65:I65"/>
    <mergeCell ref="B66:C66"/>
    <mergeCell ref="B78:I78"/>
    <mergeCell ref="B79:C79"/>
    <mergeCell ref="B91:I91"/>
    <mergeCell ref="B92:C92"/>
    <mergeCell ref="B104:I104"/>
    <mergeCell ref="B105:C105"/>
    <mergeCell ref="B117:I117"/>
    <mergeCell ref="B118:C118"/>
    <mergeCell ref="I30:I32"/>
    <mergeCell ref="I43:I46"/>
    <mergeCell ref="I56:I59"/>
    <mergeCell ref="I69:I72"/>
    <mergeCell ref="I82:I85"/>
    <mergeCell ref="I95:I98"/>
    <mergeCell ref="I108:I111"/>
    <mergeCell ref="I121:I124"/>
  </mergeCells>
  <pageMargins left="1.73194444444444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5"/>
  <sheetViews>
    <sheetView workbookViewId="0">
      <selection activeCell="H11" sqref="H11"/>
    </sheetView>
  </sheetViews>
  <sheetFormatPr defaultColWidth="8.88888888888889" defaultRowHeight="16" customHeight="1" outlineLevelRow="4"/>
  <cols>
    <col min="1" max="1" width="3.66666666666667" style="1" customWidth="1"/>
    <col min="2" max="2" width="5.33333333333333" style="1" customWidth="1"/>
    <col min="3" max="3" width="20.7777777777778" style="1" customWidth="1"/>
    <col min="4" max="4" width="29.7777777777778" style="1" customWidth="1"/>
    <col min="5" max="5" width="15.2222222222222" style="1" customWidth="1"/>
    <col min="6" max="6" width="9.66666666666667" style="1" customWidth="1"/>
    <col min="7" max="7" width="7.66666666666667" style="1" customWidth="1"/>
    <col min="8" max="8" width="14.1111111111111" style="1" customWidth="1"/>
    <col min="9" max="9" width="13" style="1" customWidth="1"/>
    <col min="10" max="16384" width="8.88888888888889" style="1"/>
  </cols>
  <sheetData>
    <row r="1" s="1" customFormat="1" ht="28" customHeight="1" spans="2:9">
      <c r="B1" s="3" t="s">
        <v>43</v>
      </c>
      <c r="C1" s="3"/>
      <c r="D1" s="3"/>
      <c r="E1" s="3"/>
      <c r="F1" s="3"/>
      <c r="G1" s="3"/>
      <c r="H1" s="3"/>
      <c r="I1" s="3"/>
    </row>
    <row r="2" s="1" customFormat="1" customHeight="1" spans="2:3">
      <c r="B2" s="4" t="s">
        <v>32</v>
      </c>
      <c r="C2" s="4"/>
    </row>
    <row r="3" s="2" customFormat="1" customHeight="1" spans="2:9">
      <c r="B3" s="5" t="s">
        <v>44</v>
      </c>
      <c r="C3" s="6" t="s">
        <v>45</v>
      </c>
      <c r="D3" s="5" t="s">
        <v>46</v>
      </c>
      <c r="E3" s="5" t="s">
        <v>47</v>
      </c>
      <c r="F3" s="5" t="s">
        <v>48</v>
      </c>
      <c r="G3" s="7" t="s">
        <v>7</v>
      </c>
      <c r="H3" s="5" t="s">
        <v>49</v>
      </c>
      <c r="I3" s="7" t="s">
        <v>50</v>
      </c>
    </row>
    <row r="4" s="1" customFormat="1" customHeight="1" spans="2:9">
      <c r="B4" s="8">
        <v>1</v>
      </c>
      <c r="C4" s="9" t="s">
        <v>51</v>
      </c>
      <c r="D4" s="8" t="s">
        <v>52</v>
      </c>
      <c r="E4" s="10">
        <v>45506</v>
      </c>
      <c r="F4" s="5" t="s">
        <v>53</v>
      </c>
      <c r="G4" s="11">
        <v>0.0003</v>
      </c>
      <c r="H4" s="12">
        <f>8000+18145</f>
        <v>26145</v>
      </c>
      <c r="I4" s="18">
        <f>H4*G4</f>
        <v>7.8435</v>
      </c>
    </row>
    <row r="5" s="1" customFormat="1" customHeight="1" spans="2:9">
      <c r="B5" s="13" t="s">
        <v>54</v>
      </c>
      <c r="C5" s="14"/>
      <c r="D5" s="14"/>
      <c r="E5" s="15"/>
      <c r="F5" s="16"/>
      <c r="G5" s="17"/>
      <c r="H5" s="16">
        <f>SUBTOTAL(9,H4:H4)</f>
        <v>26145</v>
      </c>
      <c r="I5" s="17">
        <f>SUM(I4:I4)</f>
        <v>7.8435</v>
      </c>
    </row>
  </sheetData>
  <mergeCells count="3">
    <mergeCell ref="B1:I1"/>
    <mergeCell ref="B2:C2"/>
    <mergeCell ref="B5:E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WPS_1598868827</cp:lastModifiedBy>
  <dcterms:created xsi:type="dcterms:W3CDTF">2023-11-07T09:32:00Z</dcterms:created>
  <dcterms:modified xsi:type="dcterms:W3CDTF">2025-01-15T05:08:19Z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