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2023年" sheetId="1" r:id="rId1"/>
    <sheet name="2024年" sheetId="2" r:id="rId2"/>
    <sheet name="2025年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<sst xmlns="http://schemas.openxmlformats.org/spreadsheetml/2006/main" count="206" uniqueCount="37">
  <si>
    <t>10月电站税金计算表</t>
  </si>
  <si>
    <r>
      <rPr>
        <sz val="11"/>
        <color theme="1"/>
        <rFont val="宋体"/>
        <charset val="134"/>
      </rPr>
      <t>收入种类</t>
    </r>
  </si>
  <si>
    <r>
      <rPr>
        <sz val="11"/>
        <color theme="1"/>
        <rFont val="宋体"/>
        <charset val="134"/>
      </rPr>
      <t>收入金额（不含税）</t>
    </r>
  </si>
  <si>
    <r>
      <rPr>
        <sz val="11"/>
        <color theme="1"/>
        <rFont val="宋体"/>
        <charset val="134"/>
      </rPr>
      <t>税种</t>
    </r>
  </si>
  <si>
    <t>税率</t>
  </si>
  <si>
    <r>
      <rPr>
        <sz val="11"/>
        <color theme="1"/>
        <rFont val="宋体"/>
        <charset val="134"/>
      </rPr>
      <t>计算税金</t>
    </r>
  </si>
  <si>
    <r>
      <rPr>
        <sz val="11"/>
        <color theme="1"/>
        <rFont val="宋体"/>
        <charset val="134"/>
      </rPr>
      <t>实缴税金</t>
    </r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</si>
  <si>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</si>
  <si>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主营电费</t>
    </r>
  </si>
  <si>
    <t>增值税</t>
  </si>
  <si>
    <t>城建税</t>
  </si>
  <si>
    <t>教育费附加</t>
  </si>
  <si>
    <t>地方教育费附加</t>
  </si>
  <si>
    <t>印花税</t>
  </si>
  <si>
    <t>企业所得税</t>
  </si>
  <si>
    <t>个人所得税</t>
  </si>
  <si>
    <t>合计</t>
  </si>
  <si>
    <t>11月电站税金计算表</t>
  </si>
  <si>
    <t>收入金额（含税）</t>
  </si>
  <si>
    <t>12月电站税金计算表</t>
  </si>
  <si>
    <t>所得税</t>
  </si>
  <si>
    <t>收入</t>
  </si>
  <si>
    <t>成本</t>
  </si>
  <si>
    <t>税金及附加</t>
  </si>
  <si>
    <t>管理费用</t>
  </si>
  <si>
    <t>财务费用</t>
  </si>
  <si>
    <t>利润总额</t>
  </si>
  <si>
    <t>以前年度可弥补亏损</t>
  </si>
  <si>
    <t>应交企业所得税</t>
  </si>
  <si>
    <t>1月电站税金计算表</t>
  </si>
  <si>
    <t>2月电站税金计算表</t>
  </si>
  <si>
    <t>3月电站税金计算表</t>
  </si>
  <si>
    <t>营业外收入</t>
  </si>
  <si>
    <t>营业外支出</t>
  </si>
  <si>
    <t>4月电站税金计算表</t>
  </si>
  <si>
    <t>发电量</t>
  </si>
  <si>
    <t>水资源税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</si>
</sst>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_ * #,##0.000_ ;_ * \-#,##0.000_ ;_ * &quot;-&quot;??.0_ ;_ @_ "/>
    <numFmt numFmtId="178" formatCode="#,##0.0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9" fontId="1" fillId="0" borderId="1" xfId="3" applyNumberFormat="1" applyFont="1" applyBorder="1">
      <alignment vertical="center"/>
    </xf>
    <xf numFmtId="10" fontId="1" fillId="0" borderId="1" xfId="3" applyNumberFormat="1" applyFont="1" applyBorder="1">
      <alignment vertical="center"/>
    </xf>
    <xf numFmtId="9" fontId="1" fillId="0" borderId="1" xfId="3" applyFont="1" applyBorder="1">
      <alignment vertical="center"/>
    </xf>
    <xf numFmtId="177" fontId="1" fillId="0" borderId="1" xfId="3" applyNumberFormat="1" applyFont="1" applyBorder="1">
      <alignment vertical="center"/>
    </xf>
    <xf numFmtId="4" fontId="1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4" fontId="1" fillId="0" borderId="1" xfId="0" applyNumberFormat="1" applyFont="1" applyBorder="1">
      <alignment vertical="center"/>
    </xf>
    <xf numFmtId="178" fontId="1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workbookViewId="0">
      <selection activeCell="K30" sqref="K30"/>
    </sheetView>
  </sheetViews>
  <sheetFormatPr defaultColWidth="9" defaultRowHeight="15"/>
  <cols>
    <col min="1" max="1" width="9" style="1"/>
    <col min="2" max="2" width="17.1333333333333" style="1" customWidth="1"/>
    <col min="3" max="3" width="18.8833333333333" style="1" customWidth="1"/>
    <col min="4" max="4" width="15" style="1" customWidth="1"/>
    <col min="5" max="5" width="9" style="1"/>
    <col min="6" max="6" width="9.75" style="1"/>
    <col min="7" max="7" width="9" style="1"/>
    <col min="8" max="8" width="12.1333333333333" style="1" customWidth="1"/>
    <col min="9" max="9" width="19.1333333333333" style="1" customWidth="1"/>
    <col min="10" max="10" width="12.75" style="1" customWidth="1"/>
    <col min="11" max="12" width="10.6333333333333" style="1" customWidth="1"/>
    <col min="13" max="13" width="11.5" style="1" customWidth="1"/>
    <col min="14" max="14" width="9" style="1"/>
    <col min="15" max="15" width="12" style="1"/>
    <col min="16" max="16384" width="9" style="1"/>
  </cols>
  <sheetData>
    <row r="1" spans="1:8">
      <c r="A1" s="2" t="s">
        <v>0</v>
      </c>
      <c r="B1" s="2"/>
      <c r="C1" s="3"/>
      <c r="D1" s="3"/>
      <c r="E1" s="3"/>
      <c r="F1" s="3"/>
      <c r="G1" s="3"/>
      <c r="H1" s="3"/>
    </row>
    <row r="2" s="15" customFormat="1" spans="1:8">
      <c r="A2" s="4" t="s">
        <v>1</v>
      </c>
      <c r="B2" s="4"/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</row>
    <row r="3" spans="1:8">
      <c r="A3" s="6" t="s">
        <v>8</v>
      </c>
      <c r="B3" s="6"/>
      <c r="C3" s="7">
        <v>2085540.58</v>
      </c>
      <c r="D3" s="8" t="s">
        <v>9</v>
      </c>
      <c r="E3" s="9">
        <v>0.03</v>
      </c>
      <c r="F3" s="7">
        <f>C3*E3</f>
        <v>62566.2174</v>
      </c>
      <c r="G3" s="7">
        <v>62566.2174</v>
      </c>
      <c r="H3" s="6"/>
    </row>
    <row r="4" spans="1:8">
      <c r="A4" s="6"/>
      <c r="B4" s="6"/>
      <c r="C4" s="7"/>
      <c r="D4" s="8" t="s">
        <v>10</v>
      </c>
      <c r="E4" s="9">
        <v>0.01</v>
      </c>
      <c r="F4" s="7">
        <f>F3*E4</f>
        <v>625.662174</v>
      </c>
      <c r="G4" s="7">
        <v>625.662174</v>
      </c>
      <c r="H4" s="6"/>
    </row>
    <row r="5" spans="1:8">
      <c r="A5" s="6"/>
      <c r="B5" s="6"/>
      <c r="C5" s="7"/>
      <c r="D5" s="8" t="s">
        <v>11</v>
      </c>
      <c r="E5" s="9">
        <v>0.03</v>
      </c>
      <c r="F5" s="7">
        <f>F3*E5</f>
        <v>1876.986522</v>
      </c>
      <c r="G5" s="7">
        <v>1876.986522</v>
      </c>
      <c r="H5" s="6"/>
    </row>
    <row r="6" spans="1:8">
      <c r="A6" s="6"/>
      <c r="B6" s="6"/>
      <c r="C6" s="7"/>
      <c r="D6" s="8" t="s">
        <v>12</v>
      </c>
      <c r="E6" s="9">
        <v>0.02</v>
      </c>
      <c r="F6" s="7">
        <f>F3*E6</f>
        <v>1251.324348</v>
      </c>
      <c r="G6" s="7">
        <v>1251.324348</v>
      </c>
      <c r="H6" s="6"/>
    </row>
    <row r="7" spans="1:8">
      <c r="A7" s="6"/>
      <c r="B7" s="6"/>
      <c r="C7" s="7"/>
      <c r="D7" s="8" t="s">
        <v>13</v>
      </c>
      <c r="E7" s="10">
        <v>0.0003</v>
      </c>
      <c r="F7" s="18">
        <f>C3*E7</f>
        <v>625.662174</v>
      </c>
      <c r="G7" s="7">
        <v>625.662174</v>
      </c>
      <c r="H7" s="6"/>
    </row>
    <row r="8" spans="1:8">
      <c r="A8" s="6"/>
      <c r="B8" s="6"/>
      <c r="C8" s="7"/>
      <c r="D8" s="8" t="s">
        <v>14</v>
      </c>
      <c r="E8" s="11"/>
      <c r="F8" s="7">
        <v>0</v>
      </c>
      <c r="G8" s="7">
        <v>0</v>
      </c>
      <c r="H8" s="6"/>
    </row>
    <row r="9" spans="1:8">
      <c r="A9" s="6"/>
      <c r="B9" s="6"/>
      <c r="C9" s="7"/>
      <c r="D9" s="8" t="s">
        <v>15</v>
      </c>
      <c r="E9" s="11"/>
      <c r="F9" s="7">
        <v>0</v>
      </c>
      <c r="G9" s="7">
        <v>0</v>
      </c>
      <c r="H9" s="6"/>
    </row>
    <row r="10" spans="1:8">
      <c r="A10" s="6"/>
      <c r="B10" s="6"/>
      <c r="C10" s="7"/>
      <c r="D10" s="8" t="s">
        <v>16</v>
      </c>
      <c r="E10" s="11"/>
      <c r="F10" s="7">
        <f>SUM(F3:F9)</f>
        <v>66945.852618</v>
      </c>
      <c r="G10" s="7">
        <f>SUM(G3:G9)</f>
        <v>66945.852618</v>
      </c>
      <c r="H10" s="6"/>
    </row>
    <row r="12" spans="1:8">
      <c r="A12" s="2" t="s">
        <v>17</v>
      </c>
      <c r="B12" s="2"/>
      <c r="C12" s="3"/>
      <c r="D12" s="3"/>
      <c r="E12" s="3"/>
      <c r="F12" s="3"/>
      <c r="G12" s="3"/>
      <c r="H12" s="3"/>
    </row>
    <row r="13" spans="1:8">
      <c r="A13" s="4" t="s">
        <v>1</v>
      </c>
      <c r="B13" s="5" t="s">
        <v>18</v>
      </c>
      <c r="C13" s="4" t="s">
        <v>2</v>
      </c>
      <c r="D13" s="4" t="s">
        <v>3</v>
      </c>
      <c r="E13" s="5" t="s">
        <v>4</v>
      </c>
      <c r="F13" s="4" t="s">
        <v>5</v>
      </c>
      <c r="G13" s="4" t="s">
        <v>6</v>
      </c>
      <c r="H13" s="4" t="s">
        <v>7</v>
      </c>
    </row>
    <row r="14" spans="1:8">
      <c r="A14" s="6" t="s">
        <v>8</v>
      </c>
      <c r="B14" s="7">
        <v>1898856.4</v>
      </c>
      <c r="C14" s="7">
        <v>1843549.9</v>
      </c>
      <c r="D14" s="8" t="s">
        <v>9</v>
      </c>
      <c r="E14" s="9">
        <v>0.03</v>
      </c>
      <c r="F14" s="7">
        <f>ROUND(C14*E14,2)</f>
        <v>55306.5</v>
      </c>
      <c r="G14" s="7">
        <v>55306.497</v>
      </c>
      <c r="H14" s="6"/>
    </row>
    <row r="15" spans="1:8">
      <c r="A15" s="6"/>
      <c r="B15" s="6"/>
      <c r="C15" s="7"/>
      <c r="D15" s="8" t="s">
        <v>10</v>
      </c>
      <c r="E15" s="9">
        <v>0.01</v>
      </c>
      <c r="F15" s="7">
        <f>F14*E15</f>
        <v>553.065</v>
      </c>
      <c r="G15" s="7">
        <v>553.06497</v>
      </c>
      <c r="H15" s="6"/>
    </row>
    <row r="16" spans="1:8">
      <c r="A16" s="6"/>
      <c r="B16" s="6"/>
      <c r="C16" s="7"/>
      <c r="D16" s="8" t="s">
        <v>11</v>
      </c>
      <c r="E16" s="9">
        <v>0.03</v>
      </c>
      <c r="F16" s="7">
        <f>F14*E16</f>
        <v>1659.195</v>
      </c>
      <c r="G16" s="7">
        <v>1659.19491</v>
      </c>
      <c r="H16" s="6"/>
    </row>
    <row r="17" spans="1:8">
      <c r="A17" s="6"/>
      <c r="B17" s="6"/>
      <c r="C17" s="7"/>
      <c r="D17" s="8" t="s">
        <v>12</v>
      </c>
      <c r="E17" s="9">
        <v>0.02</v>
      </c>
      <c r="F17" s="7">
        <f>F14*E17</f>
        <v>1106.13</v>
      </c>
      <c r="G17" s="7">
        <v>1106.12994</v>
      </c>
      <c r="H17" s="6"/>
    </row>
    <row r="18" spans="1:8">
      <c r="A18" s="6"/>
      <c r="B18" s="6"/>
      <c r="C18" s="7"/>
      <c r="D18" s="8" t="s">
        <v>13</v>
      </c>
      <c r="E18" s="10">
        <v>0.0003</v>
      </c>
      <c r="F18" s="18">
        <f>C14*E18</f>
        <v>553.06497</v>
      </c>
      <c r="G18" s="7">
        <v>553.06497</v>
      </c>
      <c r="H18" s="6"/>
    </row>
    <row r="19" spans="1:14">
      <c r="A19" s="6"/>
      <c r="B19" s="6"/>
      <c r="C19" s="7"/>
      <c r="D19" s="8" t="s">
        <v>14</v>
      </c>
      <c r="E19" s="11"/>
      <c r="F19" s="7">
        <v>0</v>
      </c>
      <c r="G19" s="7">
        <v>0</v>
      </c>
      <c r="H19" s="6"/>
      <c r="M19" s="13"/>
      <c r="N19" s="13"/>
    </row>
    <row r="20" spans="1:14">
      <c r="A20" s="6"/>
      <c r="B20" s="6"/>
      <c r="C20" s="7"/>
      <c r="D20" s="8" t="s">
        <v>15</v>
      </c>
      <c r="E20" s="11"/>
      <c r="F20" s="7">
        <v>0</v>
      </c>
      <c r="G20" s="7">
        <v>0</v>
      </c>
      <c r="H20" s="6"/>
      <c r="M20" s="13"/>
      <c r="N20" s="13"/>
    </row>
    <row r="21" spans="1:8">
      <c r="A21" s="6"/>
      <c r="B21" s="6"/>
      <c r="C21" s="7"/>
      <c r="D21" s="8" t="s">
        <v>16</v>
      </c>
      <c r="E21" s="11"/>
      <c r="F21" s="7">
        <f>SUM(F14:F20)</f>
        <v>59177.95497</v>
      </c>
      <c r="G21" s="7">
        <f>SUM(G14:G20)</f>
        <v>59177.95179</v>
      </c>
      <c r="H21" s="6"/>
    </row>
    <row r="23" spans="1:10">
      <c r="A23" s="2" t="s">
        <v>19</v>
      </c>
      <c r="B23" s="2"/>
      <c r="C23" s="3"/>
      <c r="D23" s="3"/>
      <c r="E23" s="3"/>
      <c r="F23" s="3"/>
      <c r="G23" s="3"/>
      <c r="H23" s="3"/>
      <c r="I23" s="14" t="s">
        <v>20</v>
      </c>
      <c r="J23" s="15"/>
    </row>
    <row r="24" spans="1:10">
      <c r="A24" s="4" t="s">
        <v>1</v>
      </c>
      <c r="B24" s="5" t="s">
        <v>18</v>
      </c>
      <c r="C24" s="4" t="s">
        <v>2</v>
      </c>
      <c r="D24" s="4" t="s">
        <v>3</v>
      </c>
      <c r="E24" s="5" t="s">
        <v>4</v>
      </c>
      <c r="F24" s="4" t="s">
        <v>5</v>
      </c>
      <c r="G24" s="4" t="s">
        <v>6</v>
      </c>
      <c r="H24" s="4" t="s">
        <v>7</v>
      </c>
      <c r="I24" s="16" t="s">
        <v>21</v>
      </c>
      <c r="J24" s="7">
        <v>15735182.51</v>
      </c>
    </row>
    <row r="25" spans="1:12">
      <c r="A25" s="6" t="s">
        <v>8</v>
      </c>
      <c r="B25" s="7">
        <v>1161106.8</v>
      </c>
      <c r="C25" s="7">
        <v>1127288.16</v>
      </c>
      <c r="D25" s="8" t="s">
        <v>9</v>
      </c>
      <c r="E25" s="9">
        <v>0.03</v>
      </c>
      <c r="F25" s="7">
        <f>ROUND(C25*E25,2)</f>
        <v>33818.64</v>
      </c>
      <c r="G25" s="7"/>
      <c r="H25" s="6"/>
      <c r="I25" s="16" t="s">
        <v>22</v>
      </c>
      <c r="J25" s="7">
        <v>8210945.27</v>
      </c>
      <c r="K25" s="13">
        <f>J25+J26+J27+J28</f>
        <v>15321781.04</v>
      </c>
      <c r="L25" s="13"/>
    </row>
    <row r="26" spans="1:10">
      <c r="A26" s="6"/>
      <c r="B26" s="6"/>
      <c r="C26" s="7"/>
      <c r="D26" s="8" t="s">
        <v>10</v>
      </c>
      <c r="E26" s="9">
        <v>0.01</v>
      </c>
      <c r="F26" s="7">
        <f>F25*E26</f>
        <v>338.1864</v>
      </c>
      <c r="G26" s="7"/>
      <c r="H26" s="6"/>
      <c r="I26" s="16" t="s">
        <v>23</v>
      </c>
      <c r="J26" s="7">
        <v>145142.98</v>
      </c>
    </row>
    <row r="27" spans="1:10">
      <c r="A27" s="6"/>
      <c r="B27" s="6"/>
      <c r="C27" s="7"/>
      <c r="D27" s="8" t="s">
        <v>11</v>
      </c>
      <c r="E27" s="9">
        <v>0.03</v>
      </c>
      <c r="F27" s="7">
        <f>F25*E27</f>
        <v>1014.5592</v>
      </c>
      <c r="G27" s="7"/>
      <c r="H27" s="6"/>
      <c r="I27" s="16" t="s">
        <v>24</v>
      </c>
      <c r="J27" s="7">
        <v>159790.36</v>
      </c>
    </row>
    <row r="28" spans="1:10">
      <c r="A28" s="6"/>
      <c r="B28" s="6"/>
      <c r="C28" s="7"/>
      <c r="D28" s="8" t="s">
        <v>12</v>
      </c>
      <c r="E28" s="9">
        <v>0.02</v>
      </c>
      <c r="F28" s="7">
        <f>F25*E28</f>
        <v>676.3728</v>
      </c>
      <c r="G28" s="7"/>
      <c r="H28" s="6"/>
      <c r="I28" s="16" t="s">
        <v>25</v>
      </c>
      <c r="J28" s="7">
        <v>6805902.43</v>
      </c>
    </row>
    <row r="29" spans="1:10">
      <c r="A29" s="6"/>
      <c r="B29" s="6"/>
      <c r="C29" s="7"/>
      <c r="D29" s="8" t="s">
        <v>13</v>
      </c>
      <c r="E29" s="10">
        <v>0.0003</v>
      </c>
      <c r="F29" s="7">
        <f>C25*E29</f>
        <v>338.186448</v>
      </c>
      <c r="G29" s="7"/>
      <c r="H29" s="6"/>
      <c r="I29" s="16" t="s">
        <v>26</v>
      </c>
      <c r="J29" s="7">
        <f>J24-J25-J26-J27-J28</f>
        <v>413401.47</v>
      </c>
    </row>
    <row r="30" spans="1:11">
      <c r="A30" s="6"/>
      <c r="B30" s="6"/>
      <c r="C30" s="7"/>
      <c r="D30" s="8" t="s">
        <v>14</v>
      </c>
      <c r="E30" s="11"/>
      <c r="F30" s="7">
        <v>0</v>
      </c>
      <c r="G30" s="7"/>
      <c r="H30" s="6"/>
      <c r="I30" s="16" t="s">
        <v>27</v>
      </c>
      <c r="J30" s="7">
        <v>434407.58</v>
      </c>
      <c r="K30" s="1">
        <f>J30-J29</f>
        <v>21006.11</v>
      </c>
    </row>
    <row r="31" spans="1:10">
      <c r="A31" s="6"/>
      <c r="B31" s="6"/>
      <c r="C31" s="7"/>
      <c r="D31" s="8" t="s">
        <v>15</v>
      </c>
      <c r="E31" s="11"/>
      <c r="F31" s="7">
        <v>0</v>
      </c>
      <c r="G31" s="7"/>
      <c r="H31" s="6"/>
      <c r="I31" s="16" t="s">
        <v>4</v>
      </c>
      <c r="J31" s="9">
        <v>0.25</v>
      </c>
    </row>
    <row r="32" spans="1:10">
      <c r="A32" s="6"/>
      <c r="B32" s="6"/>
      <c r="C32" s="7"/>
      <c r="D32" s="8" t="s">
        <v>16</v>
      </c>
      <c r="E32" s="11"/>
      <c r="F32" s="7">
        <f>SUM(F25:F31)</f>
        <v>36185.944848</v>
      </c>
      <c r="G32" s="7">
        <f>SUM(G25:G31)</f>
        <v>0</v>
      </c>
      <c r="H32" s="6"/>
      <c r="I32" s="16" t="s">
        <v>28</v>
      </c>
      <c r="J32" s="7">
        <f>(J29-J30)*J31</f>
        <v>-5251.52750000007</v>
      </c>
    </row>
  </sheetData>
  <mergeCells count="4">
    <mergeCell ref="A1:H1"/>
    <mergeCell ref="A12:H12"/>
    <mergeCell ref="A23:H23"/>
    <mergeCell ref="I23:J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"/>
  <sheetViews>
    <sheetView zoomScale="115" zoomScaleNormal="115" topLeftCell="A26" workbookViewId="0">
      <selection activeCell="A37" sqref="$A37:$XFD46"/>
    </sheetView>
  </sheetViews>
  <sheetFormatPr defaultColWidth="9" defaultRowHeight="13.5"/>
  <cols>
    <col min="1" max="1" width="8.63333333333333" customWidth="1"/>
    <col min="2" max="2" width="17.1333333333333" customWidth="1"/>
    <col min="3" max="3" width="18.8833333333333" customWidth="1"/>
    <col min="4" max="4" width="15" customWidth="1"/>
    <col min="6" max="6" width="10.4416666666667" customWidth="1"/>
    <col min="7" max="7" width="8.88333333333333" customWidth="1"/>
    <col min="9" max="9" width="19.125" customWidth="1"/>
    <col min="10" max="10" width="12.125" customWidth="1"/>
  </cols>
  <sheetData>
    <row r="1" s="1" customFormat="1" ht="15" spans="1:8">
      <c r="A1" s="2" t="s">
        <v>29</v>
      </c>
      <c r="B1" s="2"/>
      <c r="C1" s="3"/>
      <c r="D1" s="3"/>
      <c r="E1" s="3"/>
      <c r="F1" s="3"/>
      <c r="G1" s="3"/>
      <c r="H1" s="3"/>
    </row>
    <row r="2" s="1" customFormat="1" ht="15" spans="1:8">
      <c r="A2" s="4" t="s">
        <v>1</v>
      </c>
      <c r="B2" s="5" t="s">
        <v>18</v>
      </c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</row>
    <row r="3" s="1" customFormat="1" ht="15" spans="1:8">
      <c r="A3" s="6" t="s">
        <v>8</v>
      </c>
      <c r="B3" s="7">
        <v>883299.2</v>
      </c>
      <c r="C3" s="7">
        <v>857572.04</v>
      </c>
      <c r="D3" s="8" t="s">
        <v>9</v>
      </c>
      <c r="E3" s="9">
        <v>0.03</v>
      </c>
      <c r="F3" s="7">
        <f>ROUND(C3*E3,2)</f>
        <v>25727.16</v>
      </c>
      <c r="G3" s="7"/>
      <c r="H3" s="6"/>
    </row>
    <row r="4" s="1" customFormat="1" ht="15" spans="1:8">
      <c r="A4" s="6"/>
      <c r="B4" s="6"/>
      <c r="C4" s="7"/>
      <c r="D4" s="8" t="s">
        <v>10</v>
      </c>
      <c r="E4" s="9">
        <v>0.01</v>
      </c>
      <c r="F4" s="7">
        <f>F3*E4</f>
        <v>257.2716</v>
      </c>
      <c r="G4" s="7"/>
      <c r="H4" s="6"/>
    </row>
    <row r="5" s="1" customFormat="1" ht="15" spans="1:8">
      <c r="A5" s="6"/>
      <c r="B5" s="6"/>
      <c r="C5" s="7"/>
      <c r="D5" s="8" t="s">
        <v>11</v>
      </c>
      <c r="E5" s="9">
        <v>0.03</v>
      </c>
      <c r="F5" s="7">
        <f>F3*E5</f>
        <v>771.8148</v>
      </c>
      <c r="G5" s="7"/>
      <c r="H5" s="6"/>
    </row>
    <row r="6" s="1" customFormat="1" ht="15" spans="1:8">
      <c r="A6" s="6"/>
      <c r="B6" s="6"/>
      <c r="C6" s="7"/>
      <c r="D6" s="8" t="s">
        <v>12</v>
      </c>
      <c r="E6" s="9">
        <v>0.02</v>
      </c>
      <c r="F6" s="7">
        <f>F3*E6</f>
        <v>514.5432</v>
      </c>
      <c r="G6" s="7"/>
      <c r="H6" s="6"/>
    </row>
    <row r="7" s="1" customFormat="1" ht="15" spans="1:8">
      <c r="A7" s="6"/>
      <c r="B7" s="6"/>
      <c r="C7" s="7"/>
      <c r="D7" s="8" t="s">
        <v>13</v>
      </c>
      <c r="E7" s="10">
        <v>0.0003</v>
      </c>
      <c r="F7" s="7">
        <f>C3*E7</f>
        <v>257.271612</v>
      </c>
      <c r="G7" s="7"/>
      <c r="H7" s="6"/>
    </row>
    <row r="8" s="1" customFormat="1" ht="15" spans="1:14">
      <c r="A8" s="6"/>
      <c r="B8" s="6"/>
      <c r="C8" s="7"/>
      <c r="D8" s="8" t="s">
        <v>14</v>
      </c>
      <c r="E8" s="11"/>
      <c r="F8" s="7">
        <v>0</v>
      </c>
      <c r="G8" s="7"/>
      <c r="H8" s="6"/>
      <c r="M8" s="13"/>
      <c r="N8" s="13"/>
    </row>
    <row r="9" s="1" customFormat="1" ht="15" spans="1:14">
      <c r="A9" s="6"/>
      <c r="B9" s="6"/>
      <c r="C9" s="7"/>
      <c r="D9" s="8" t="s">
        <v>15</v>
      </c>
      <c r="E9" s="11"/>
      <c r="F9" s="7">
        <v>0</v>
      </c>
      <c r="G9" s="7"/>
      <c r="H9" s="6"/>
      <c r="M9" s="13"/>
      <c r="N9" s="13"/>
    </row>
    <row r="10" s="1" customFormat="1" ht="15" spans="1:8">
      <c r="A10" s="6"/>
      <c r="B10" s="6"/>
      <c r="C10" s="7"/>
      <c r="D10" s="8" t="s">
        <v>16</v>
      </c>
      <c r="E10" s="11"/>
      <c r="F10" s="7">
        <f>SUM(F3:F9)</f>
        <v>27528.061212</v>
      </c>
      <c r="G10" s="7">
        <f>SUM(G3:G9)</f>
        <v>0</v>
      </c>
      <c r="H10" s="6"/>
    </row>
    <row r="12" s="1" customFormat="1" ht="16" customHeight="1" spans="1:8">
      <c r="A12" s="2" t="s">
        <v>30</v>
      </c>
      <c r="B12" s="2"/>
      <c r="C12" s="3"/>
      <c r="D12" s="3"/>
      <c r="E12" s="3"/>
      <c r="F12" s="3"/>
      <c r="G12" s="3"/>
      <c r="H12" s="3"/>
    </row>
    <row r="13" s="1" customFormat="1" ht="15" spans="1:8">
      <c r="A13" s="4" t="s">
        <v>1</v>
      </c>
      <c r="B13" s="5" t="s">
        <v>18</v>
      </c>
      <c r="C13" s="4" t="s">
        <v>2</v>
      </c>
      <c r="D13" s="4" t="s">
        <v>3</v>
      </c>
      <c r="E13" s="5" t="s">
        <v>4</v>
      </c>
      <c r="F13" s="4" t="s">
        <v>5</v>
      </c>
      <c r="G13" s="4" t="s">
        <v>6</v>
      </c>
      <c r="H13" s="4" t="s">
        <v>7</v>
      </c>
    </row>
    <row r="14" s="1" customFormat="1" ht="15" spans="1:8">
      <c r="A14" s="6" t="s">
        <v>8</v>
      </c>
      <c r="B14" s="7">
        <v>847240.8</v>
      </c>
      <c r="C14" s="7">
        <f>B14/1.03</f>
        <v>822563.883495146</v>
      </c>
      <c r="D14" s="8" t="s">
        <v>9</v>
      </c>
      <c r="E14" s="9">
        <v>0.03</v>
      </c>
      <c r="F14" s="7">
        <f>ROUND(C14*E14,2)</f>
        <v>24676.92</v>
      </c>
      <c r="G14" s="7"/>
      <c r="H14" s="6"/>
    </row>
    <row r="15" s="1" customFormat="1" ht="15" spans="1:8">
      <c r="A15" s="6"/>
      <c r="B15" s="6"/>
      <c r="C15" s="7"/>
      <c r="D15" s="8" t="s">
        <v>10</v>
      </c>
      <c r="E15" s="9">
        <v>0.01</v>
      </c>
      <c r="F15" s="7">
        <f>F14*E15</f>
        <v>246.7692</v>
      </c>
      <c r="G15" s="7"/>
      <c r="H15" s="6"/>
    </row>
    <row r="16" s="1" customFormat="1" ht="15" spans="1:8">
      <c r="A16" s="6"/>
      <c r="B16" s="6"/>
      <c r="C16" s="7"/>
      <c r="D16" s="8" t="s">
        <v>11</v>
      </c>
      <c r="E16" s="9">
        <v>0.03</v>
      </c>
      <c r="F16" s="7">
        <f>F14*E16</f>
        <v>740.3076</v>
      </c>
      <c r="G16" s="7"/>
      <c r="H16" s="6"/>
    </row>
    <row r="17" s="1" customFormat="1" ht="15" spans="1:8">
      <c r="A17" s="6"/>
      <c r="B17" s="6"/>
      <c r="C17" s="7"/>
      <c r="D17" s="8" t="s">
        <v>12</v>
      </c>
      <c r="E17" s="9">
        <v>0.02</v>
      </c>
      <c r="F17" s="7">
        <f>F14*E17</f>
        <v>493.5384</v>
      </c>
      <c r="G17" s="7"/>
      <c r="H17" s="6"/>
    </row>
    <row r="18" s="1" customFormat="1" ht="15" spans="1:8">
      <c r="A18" s="6"/>
      <c r="B18" s="6"/>
      <c r="C18" s="7"/>
      <c r="D18" s="8" t="s">
        <v>13</v>
      </c>
      <c r="E18" s="10">
        <v>0.0003</v>
      </c>
      <c r="F18" s="7">
        <f>C14*E18</f>
        <v>246.769165048544</v>
      </c>
      <c r="G18" s="7"/>
      <c r="H18" s="6"/>
    </row>
    <row r="19" s="1" customFormat="1" ht="15" spans="1:14">
      <c r="A19" s="6"/>
      <c r="B19" s="6"/>
      <c r="C19" s="7"/>
      <c r="D19" s="8" t="s">
        <v>14</v>
      </c>
      <c r="E19" s="11"/>
      <c r="F19" s="7">
        <v>0</v>
      </c>
      <c r="G19" s="7"/>
      <c r="H19" s="6"/>
      <c r="M19" s="13"/>
      <c r="N19" s="13"/>
    </row>
    <row r="20" s="1" customFormat="1" ht="15" spans="1:14">
      <c r="A20" s="6"/>
      <c r="B20" s="6"/>
      <c r="C20" s="7"/>
      <c r="D20" s="8" t="s">
        <v>15</v>
      </c>
      <c r="E20" s="11"/>
      <c r="F20" s="7">
        <v>0</v>
      </c>
      <c r="G20" s="7"/>
      <c r="H20" s="6"/>
      <c r="M20" s="13"/>
      <c r="N20" s="13"/>
    </row>
    <row r="21" s="1" customFormat="1" ht="15" spans="1:8">
      <c r="A21" s="6"/>
      <c r="B21" s="6"/>
      <c r="C21" s="7"/>
      <c r="D21" s="8" t="s">
        <v>16</v>
      </c>
      <c r="E21" s="11"/>
      <c r="F21" s="7">
        <f>SUM(F14:F20)</f>
        <v>26404.3043650485</v>
      </c>
      <c r="G21" s="7">
        <f>SUM(G14:G20)</f>
        <v>0</v>
      </c>
      <c r="H21" s="6"/>
    </row>
    <row r="23" s="1" customFormat="1" ht="16" customHeight="1" spans="1:10">
      <c r="A23" s="2" t="s">
        <v>31</v>
      </c>
      <c r="B23" s="2"/>
      <c r="C23" s="3"/>
      <c r="D23" s="3"/>
      <c r="E23" s="3"/>
      <c r="F23" s="3"/>
      <c r="G23" s="3"/>
      <c r="H23" s="3"/>
      <c r="I23" s="14" t="s">
        <v>20</v>
      </c>
      <c r="J23" s="15"/>
    </row>
    <row r="24" s="1" customFormat="1" ht="15" spans="1:10">
      <c r="A24" s="4" t="s">
        <v>1</v>
      </c>
      <c r="B24" s="5" t="s">
        <v>18</v>
      </c>
      <c r="C24" s="4" t="s">
        <v>2</v>
      </c>
      <c r="D24" s="4" t="s">
        <v>3</v>
      </c>
      <c r="E24" s="5" t="s">
        <v>4</v>
      </c>
      <c r="F24" s="4" t="s">
        <v>5</v>
      </c>
      <c r="G24" s="4" t="s">
        <v>6</v>
      </c>
      <c r="H24" s="4" t="s">
        <v>7</v>
      </c>
      <c r="I24" s="16" t="s">
        <v>21</v>
      </c>
      <c r="J24" s="7">
        <v>2368288.93</v>
      </c>
    </row>
    <row r="25" s="1" customFormat="1" ht="15" spans="1:10">
      <c r="A25" s="6" t="s">
        <v>8</v>
      </c>
      <c r="B25" s="7">
        <v>708797.6</v>
      </c>
      <c r="C25" s="7">
        <f>B25/1.03</f>
        <v>688153.009708738</v>
      </c>
      <c r="D25" s="8" t="s">
        <v>9</v>
      </c>
      <c r="E25" s="9">
        <v>0.03</v>
      </c>
      <c r="F25" s="7">
        <f>ROUND(C25*E25,2)</f>
        <v>20644.59</v>
      </c>
      <c r="G25" s="7"/>
      <c r="H25" s="6"/>
      <c r="I25" s="16" t="s">
        <v>22</v>
      </c>
      <c r="J25" s="7">
        <v>2128788.97</v>
      </c>
    </row>
    <row r="26" s="1" customFormat="1" ht="15" spans="1:10">
      <c r="A26" s="6"/>
      <c r="B26" s="6"/>
      <c r="C26" s="7"/>
      <c r="D26" s="8" t="s">
        <v>10</v>
      </c>
      <c r="E26" s="9">
        <v>0.01</v>
      </c>
      <c r="F26" s="7">
        <f>F25*E26</f>
        <v>206.4459</v>
      </c>
      <c r="G26" s="7"/>
      <c r="H26" s="6"/>
      <c r="I26" s="16" t="s">
        <v>23</v>
      </c>
      <c r="J26" s="7">
        <v>4973.41</v>
      </c>
    </row>
    <row r="27" s="1" customFormat="1" ht="15" spans="1:10">
      <c r="A27" s="6"/>
      <c r="B27" s="6"/>
      <c r="C27" s="7"/>
      <c r="D27" s="8" t="s">
        <v>11</v>
      </c>
      <c r="E27" s="9">
        <v>0.03</v>
      </c>
      <c r="F27" s="7">
        <f>F25*E27</f>
        <v>619.3377</v>
      </c>
      <c r="G27" s="7"/>
      <c r="H27" s="6"/>
      <c r="I27" s="16" t="s">
        <v>24</v>
      </c>
      <c r="J27" s="7">
        <v>3107.68</v>
      </c>
    </row>
    <row r="28" s="1" customFormat="1" ht="15" spans="1:10">
      <c r="A28" s="6"/>
      <c r="B28" s="6"/>
      <c r="C28" s="7"/>
      <c r="D28" s="8" t="s">
        <v>12</v>
      </c>
      <c r="E28" s="9">
        <v>0.02</v>
      </c>
      <c r="F28" s="7">
        <f>F25*E28</f>
        <v>412.8918</v>
      </c>
      <c r="G28" s="7"/>
      <c r="H28" s="6"/>
      <c r="I28" s="16" t="s">
        <v>25</v>
      </c>
      <c r="J28" s="7">
        <v>1379523.03</v>
      </c>
    </row>
    <row r="29" s="1" customFormat="1" ht="15" spans="1:10">
      <c r="A29" s="6"/>
      <c r="B29" s="6"/>
      <c r="C29" s="7"/>
      <c r="D29" s="8" t="s">
        <v>13</v>
      </c>
      <c r="E29" s="10">
        <v>0.0003</v>
      </c>
      <c r="F29" s="7">
        <f>C25*E29</f>
        <v>206.445902912621</v>
      </c>
      <c r="G29" s="7"/>
      <c r="H29" s="6"/>
      <c r="I29" s="16" t="s">
        <v>32</v>
      </c>
      <c r="J29" s="17">
        <v>351048.2</v>
      </c>
    </row>
    <row r="30" s="1" customFormat="1" ht="15" spans="1:14">
      <c r="A30" s="6"/>
      <c r="B30" s="6"/>
      <c r="C30" s="7"/>
      <c r="D30" s="8" t="s">
        <v>14</v>
      </c>
      <c r="E30" s="11"/>
      <c r="F30" s="7">
        <v>0</v>
      </c>
      <c r="G30" s="7"/>
      <c r="H30" s="6"/>
      <c r="I30" s="16" t="s">
        <v>33</v>
      </c>
      <c r="J30" s="6"/>
      <c r="M30" s="13"/>
      <c r="N30" s="13"/>
    </row>
    <row r="31" s="1" customFormat="1" ht="15" spans="1:14">
      <c r="A31" s="6"/>
      <c r="B31" s="6"/>
      <c r="C31" s="7"/>
      <c r="D31" s="8" t="s">
        <v>15</v>
      </c>
      <c r="E31" s="11"/>
      <c r="F31" s="7">
        <v>0</v>
      </c>
      <c r="G31" s="7"/>
      <c r="H31" s="6"/>
      <c r="I31" s="16" t="s">
        <v>26</v>
      </c>
      <c r="J31" s="7">
        <f>J24-J25-J26-J27-J28+J29-J30</f>
        <v>-797055.96</v>
      </c>
      <c r="M31" s="13"/>
      <c r="N31" s="13"/>
    </row>
    <row r="32" s="1" customFormat="1" ht="15" spans="1:10">
      <c r="A32" s="6"/>
      <c r="B32" s="6"/>
      <c r="C32" s="7"/>
      <c r="D32" s="8" t="s">
        <v>16</v>
      </c>
      <c r="E32" s="11"/>
      <c r="F32" s="7">
        <f>SUM(F25:F31)</f>
        <v>22089.7113029126</v>
      </c>
      <c r="G32" s="7">
        <f>SUM(G25:G31)</f>
        <v>0</v>
      </c>
      <c r="H32" s="6"/>
      <c r="I32" s="16" t="s">
        <v>27</v>
      </c>
      <c r="J32" s="7">
        <v>21006.11</v>
      </c>
    </row>
    <row r="33" ht="15" spans="9:10">
      <c r="I33" s="16" t="s">
        <v>4</v>
      </c>
      <c r="J33" s="9">
        <v>0.25</v>
      </c>
    </row>
    <row r="34" ht="15" spans="9:10">
      <c r="I34" s="16" t="s">
        <v>28</v>
      </c>
      <c r="J34" s="7">
        <f>(J31-J32)*J33</f>
        <v>-204515.5175</v>
      </c>
    </row>
    <row r="37" s="1" customFormat="1" ht="16" customHeight="1" spans="1:8">
      <c r="A37" s="2" t="s">
        <v>34</v>
      </c>
      <c r="B37" s="2"/>
      <c r="C37" s="3"/>
      <c r="D37" s="3"/>
      <c r="E37" s="3"/>
      <c r="F37" s="3"/>
      <c r="G37" s="3"/>
      <c r="H37" s="3"/>
    </row>
    <row r="38" s="1" customFormat="1" ht="15" spans="1:8">
      <c r="A38" s="4" t="s">
        <v>1</v>
      </c>
      <c r="B38" s="5" t="s">
        <v>18</v>
      </c>
      <c r="C38" s="4" t="s">
        <v>2</v>
      </c>
      <c r="D38" s="4" t="s">
        <v>3</v>
      </c>
      <c r="E38" s="5" t="s">
        <v>4</v>
      </c>
      <c r="F38" s="4" t="s">
        <v>5</v>
      </c>
      <c r="G38" s="4" t="s">
        <v>6</v>
      </c>
      <c r="H38" s="4" t="s">
        <v>7</v>
      </c>
    </row>
    <row r="39" s="1" customFormat="1" ht="15" spans="1:8">
      <c r="A39" s="6" t="s">
        <v>8</v>
      </c>
      <c r="B39" s="7">
        <v>647866.8</v>
      </c>
      <c r="C39" s="7">
        <f>B39/1.03</f>
        <v>628996.893203884</v>
      </c>
      <c r="D39" s="8" t="s">
        <v>9</v>
      </c>
      <c r="E39" s="9">
        <v>0.03</v>
      </c>
      <c r="F39" s="7">
        <f>ROUND(C39*E39,2)</f>
        <v>18869.91</v>
      </c>
      <c r="G39" s="7"/>
      <c r="H39" s="6"/>
    </row>
    <row r="40" s="1" customFormat="1" ht="15" spans="1:8">
      <c r="A40" s="6"/>
      <c r="B40" s="6"/>
      <c r="C40" s="7"/>
      <c r="D40" s="8" t="s">
        <v>10</v>
      </c>
      <c r="E40" s="9">
        <v>0.01</v>
      </c>
      <c r="F40" s="7">
        <f>F39*E40</f>
        <v>188.6991</v>
      </c>
      <c r="G40" s="7"/>
      <c r="H40" s="6"/>
    </row>
    <row r="41" s="1" customFormat="1" ht="15" spans="1:8">
      <c r="A41" s="6"/>
      <c r="B41" s="6"/>
      <c r="C41" s="7"/>
      <c r="D41" s="8" t="s">
        <v>11</v>
      </c>
      <c r="E41" s="9">
        <v>0.03</v>
      </c>
      <c r="F41" s="7">
        <f>F39*E41</f>
        <v>566.0973</v>
      </c>
      <c r="G41" s="7"/>
      <c r="H41" s="6"/>
    </row>
    <row r="42" s="1" customFormat="1" ht="15" spans="1:8">
      <c r="A42" s="6"/>
      <c r="B42" s="6"/>
      <c r="C42" s="7"/>
      <c r="D42" s="8" t="s">
        <v>12</v>
      </c>
      <c r="E42" s="9">
        <v>0.02</v>
      </c>
      <c r="F42" s="7">
        <f>F39*E42</f>
        <v>377.3982</v>
      </c>
      <c r="G42" s="7"/>
      <c r="H42" s="6"/>
    </row>
    <row r="43" s="1" customFormat="1" ht="15" spans="1:8">
      <c r="A43" s="6"/>
      <c r="B43" s="6"/>
      <c r="C43" s="7"/>
      <c r="D43" s="8" t="s">
        <v>13</v>
      </c>
      <c r="E43" s="10">
        <v>0.0003</v>
      </c>
      <c r="F43" s="7">
        <f>C39*E43</f>
        <v>188.699067961165</v>
      </c>
      <c r="G43" s="7"/>
      <c r="H43" s="6"/>
    </row>
    <row r="44" s="1" customFormat="1" ht="15" spans="1:14">
      <c r="A44" s="6"/>
      <c r="B44" s="6"/>
      <c r="C44" s="7"/>
      <c r="D44" s="8" t="s">
        <v>14</v>
      </c>
      <c r="E44" s="11"/>
      <c r="F44" s="7">
        <v>0</v>
      </c>
      <c r="G44" s="7"/>
      <c r="H44" s="6"/>
      <c r="M44" s="13"/>
      <c r="N44" s="13"/>
    </row>
    <row r="45" s="1" customFormat="1" ht="15" spans="1:14">
      <c r="A45" s="6"/>
      <c r="B45" s="6"/>
      <c r="C45" s="7"/>
      <c r="D45" s="8" t="s">
        <v>15</v>
      </c>
      <c r="E45" s="11"/>
      <c r="F45" s="7">
        <v>0</v>
      </c>
      <c r="G45" s="7"/>
      <c r="H45" s="6"/>
      <c r="M45" s="13"/>
      <c r="N45" s="13"/>
    </row>
    <row r="46" s="1" customFormat="1" ht="15" spans="1:8">
      <c r="A46" s="6"/>
      <c r="B46" s="6"/>
      <c r="C46" s="7"/>
      <c r="D46" s="8" t="s">
        <v>16</v>
      </c>
      <c r="E46" s="11"/>
      <c r="F46" s="7">
        <f>SUM(F39:F45)</f>
        <v>20190.8036679612</v>
      </c>
      <c r="G46" s="7">
        <f>SUM(G39:G45)</f>
        <v>0</v>
      </c>
      <c r="H46" s="6"/>
    </row>
  </sheetData>
  <mergeCells count="5">
    <mergeCell ref="A1:H1"/>
    <mergeCell ref="A12:H12"/>
    <mergeCell ref="A23:H23"/>
    <mergeCell ref="I23:J23"/>
    <mergeCell ref="A37:H37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zoomScale="130" zoomScaleNormal="130" topLeftCell="A11" workbookViewId="0">
      <selection activeCell="G31" sqref="G31"/>
    </sheetView>
  </sheetViews>
  <sheetFormatPr defaultColWidth="9" defaultRowHeight="13.5"/>
  <cols>
    <col min="1" max="1" width="8.625" customWidth="1"/>
    <col min="2" max="2" width="17.125" customWidth="1"/>
    <col min="3" max="4" width="18.875" customWidth="1"/>
    <col min="5" max="5" width="15" customWidth="1"/>
    <col min="6" max="6" width="6.375" customWidth="1"/>
    <col min="7" max="7" width="8.875" customWidth="1"/>
    <col min="8" max="8" width="8.625" customWidth="1"/>
    <col min="9" max="9" width="4.875" customWidth="1"/>
  </cols>
  <sheetData>
    <row r="1" s="1" customFormat="1" ht="16" customHeight="1" spans="1:9">
      <c r="A1" s="2" t="s">
        <v>19</v>
      </c>
      <c r="B1" s="2"/>
      <c r="C1" s="3"/>
      <c r="D1" s="3"/>
      <c r="E1" s="3"/>
      <c r="F1" s="3"/>
      <c r="G1" s="3"/>
      <c r="H1" s="3"/>
      <c r="I1" s="3"/>
    </row>
    <row r="2" s="1" customFormat="1" ht="15" spans="1:9">
      <c r="A2" s="4" t="s">
        <v>1</v>
      </c>
      <c r="B2" s="5" t="s">
        <v>18</v>
      </c>
      <c r="C2" s="4" t="s">
        <v>2</v>
      </c>
      <c r="D2" s="5" t="s">
        <v>35</v>
      </c>
      <c r="E2" s="4" t="s">
        <v>3</v>
      </c>
      <c r="F2" s="5" t="s">
        <v>4</v>
      </c>
      <c r="G2" s="4" t="s">
        <v>5</v>
      </c>
      <c r="H2" s="4" t="s">
        <v>6</v>
      </c>
      <c r="I2" s="4" t="s">
        <v>7</v>
      </c>
    </row>
    <row r="3" s="1" customFormat="1" ht="15" spans="1:9">
      <c r="A3" s="6" t="s">
        <v>8</v>
      </c>
      <c r="B3" s="7">
        <v>1321527.2</v>
      </c>
      <c r="C3" s="7">
        <f>B3/1.03</f>
        <v>1283036.11650485</v>
      </c>
      <c r="D3" s="7"/>
      <c r="E3" s="8" t="s">
        <v>9</v>
      </c>
      <c r="F3" s="9">
        <v>0.03</v>
      </c>
      <c r="G3" s="7">
        <f>ROUND(C3*F3,2)</f>
        <v>38491.08</v>
      </c>
      <c r="H3" s="7"/>
      <c r="I3" s="6"/>
    </row>
    <row r="4" s="1" customFormat="1" ht="15" spans="1:9">
      <c r="A4" s="6"/>
      <c r="B4" s="6"/>
      <c r="C4" s="7"/>
      <c r="D4" s="7"/>
      <c r="E4" s="8" t="s">
        <v>10</v>
      </c>
      <c r="F4" s="9">
        <v>0.01</v>
      </c>
      <c r="G4" s="7">
        <f>G3*F4</f>
        <v>384.9108</v>
      </c>
      <c r="H4" s="7"/>
      <c r="I4" s="6"/>
    </row>
    <row r="5" s="1" customFormat="1" ht="15" spans="1:9">
      <c r="A5" s="6"/>
      <c r="B5" s="6"/>
      <c r="C5" s="7"/>
      <c r="D5" s="7"/>
      <c r="E5" s="8" t="s">
        <v>11</v>
      </c>
      <c r="F5" s="9">
        <v>0.03</v>
      </c>
      <c r="G5" s="7">
        <f>G3*F5</f>
        <v>1154.7324</v>
      </c>
      <c r="H5" s="7"/>
      <c r="I5" s="6"/>
    </row>
    <row r="6" s="1" customFormat="1" ht="15" spans="1:9">
      <c r="A6" s="6"/>
      <c r="B6" s="6"/>
      <c r="C6" s="7"/>
      <c r="D6" s="7"/>
      <c r="E6" s="8" t="s">
        <v>12</v>
      </c>
      <c r="F6" s="9">
        <v>0.02</v>
      </c>
      <c r="G6" s="7">
        <f>G3*F6</f>
        <v>769.8216</v>
      </c>
      <c r="H6" s="7"/>
      <c r="I6" s="6"/>
    </row>
    <row r="7" s="1" customFormat="1" ht="15" spans="1:9">
      <c r="A7" s="6"/>
      <c r="B7" s="6"/>
      <c r="C7" s="7"/>
      <c r="D7" s="7"/>
      <c r="E7" s="8" t="s">
        <v>13</v>
      </c>
      <c r="F7" s="10">
        <v>0.0003</v>
      </c>
      <c r="G7" s="7">
        <f>C3*F7</f>
        <v>384.910834951456</v>
      </c>
      <c r="H7" s="7"/>
      <c r="I7" s="6"/>
    </row>
    <row r="8" s="1" customFormat="1" ht="15" spans="1:15">
      <c r="A8" s="6"/>
      <c r="B8" s="6"/>
      <c r="C8" s="7"/>
      <c r="D8" s="7"/>
      <c r="E8" s="8" t="s">
        <v>14</v>
      </c>
      <c r="F8" s="11"/>
      <c r="G8" s="7">
        <v>0</v>
      </c>
      <c r="H8" s="7"/>
      <c r="I8" s="6"/>
      <c r="N8" s="13"/>
      <c r="O8" s="13"/>
    </row>
    <row r="9" s="1" customFormat="1" ht="15" spans="1:15">
      <c r="A9" s="6"/>
      <c r="B9" s="6"/>
      <c r="C9" s="7"/>
      <c r="D9" s="7"/>
      <c r="E9" s="8" t="s">
        <v>15</v>
      </c>
      <c r="F9" s="11"/>
      <c r="G9" s="7">
        <v>0</v>
      </c>
      <c r="H9" s="7"/>
      <c r="I9" s="6"/>
      <c r="N9" s="13"/>
      <c r="O9" s="13"/>
    </row>
    <row r="10" s="1" customFormat="1" ht="15" spans="1:9">
      <c r="A10" s="6"/>
      <c r="B10" s="6"/>
      <c r="C10" s="7"/>
      <c r="D10" s="7"/>
      <c r="E10" s="8" t="s">
        <v>16</v>
      </c>
      <c r="F10" s="11"/>
      <c r="G10" s="7">
        <f>SUM(G3:G9)</f>
        <v>41185.4556349515</v>
      </c>
      <c r="H10" s="7">
        <f>SUM(H3:H9)</f>
        <v>0</v>
      </c>
      <c r="I10" s="6"/>
    </row>
    <row r="12" spans="1:9">
      <c r="A12" s="2" t="s">
        <v>29</v>
      </c>
      <c r="B12" s="2"/>
      <c r="C12" s="3"/>
      <c r="D12" s="3"/>
      <c r="E12" s="3"/>
      <c r="F12" s="3"/>
      <c r="G12" s="3"/>
      <c r="H12" s="3"/>
      <c r="I12" s="3"/>
    </row>
    <row r="13" spans="1:9">
      <c r="A13" s="4" t="s">
        <v>1</v>
      </c>
      <c r="B13" s="5" t="s">
        <v>18</v>
      </c>
      <c r="C13" s="4" t="s">
        <v>2</v>
      </c>
      <c r="D13" s="5" t="s">
        <v>35</v>
      </c>
      <c r="E13" s="4" t="s">
        <v>3</v>
      </c>
      <c r="F13" s="5" t="s">
        <v>4</v>
      </c>
      <c r="G13" s="4" t="s">
        <v>5</v>
      </c>
      <c r="H13" s="4" t="s">
        <v>6</v>
      </c>
      <c r="I13" s="4" t="s">
        <v>7</v>
      </c>
    </row>
    <row r="14" ht="15" spans="1:9">
      <c r="A14" s="6" t="s">
        <v>8</v>
      </c>
      <c r="B14" s="7">
        <v>1081488.8</v>
      </c>
      <c r="C14" s="7">
        <f>B14/1.03</f>
        <v>1049989.12621359</v>
      </c>
      <c r="D14" s="7">
        <v>4602080</v>
      </c>
      <c r="E14" s="8" t="s">
        <v>9</v>
      </c>
      <c r="F14" s="9">
        <v>0.03</v>
      </c>
      <c r="G14" s="7">
        <f>ROUND(C14*F14,2)</f>
        <v>31499.67</v>
      </c>
      <c r="H14" s="7"/>
      <c r="I14" s="6"/>
    </row>
    <row r="15" ht="15" spans="1:9">
      <c r="A15" s="6"/>
      <c r="B15" s="6"/>
      <c r="C15" s="7"/>
      <c r="D15" s="7"/>
      <c r="E15" s="8" t="s">
        <v>10</v>
      </c>
      <c r="F15" s="9">
        <v>0.01</v>
      </c>
      <c r="G15" s="7">
        <f>G14*F15</f>
        <v>314.9967</v>
      </c>
      <c r="H15" s="7"/>
      <c r="I15" s="6"/>
    </row>
    <row r="16" ht="15" spans="1:9">
      <c r="A16" s="6"/>
      <c r="B16" s="6"/>
      <c r="C16" s="7"/>
      <c r="D16" s="7"/>
      <c r="E16" s="8" t="s">
        <v>11</v>
      </c>
      <c r="F16" s="9">
        <v>0.03</v>
      </c>
      <c r="G16" s="7">
        <f>G14*F16</f>
        <v>944.9901</v>
      </c>
      <c r="H16" s="7"/>
      <c r="I16" s="6"/>
    </row>
    <row r="17" ht="15" spans="1:9">
      <c r="A17" s="6"/>
      <c r="B17" s="6"/>
      <c r="C17" s="7"/>
      <c r="D17" s="7"/>
      <c r="E17" s="8" t="s">
        <v>12</v>
      </c>
      <c r="F17" s="9">
        <v>0.02</v>
      </c>
      <c r="G17" s="7">
        <f>G14*F17</f>
        <v>629.9934</v>
      </c>
      <c r="H17" s="7"/>
      <c r="I17" s="6"/>
    </row>
    <row r="18" ht="15" spans="1:9">
      <c r="A18" s="6"/>
      <c r="B18" s="6"/>
      <c r="C18" s="7"/>
      <c r="D18" s="7"/>
      <c r="E18" s="8" t="s">
        <v>13</v>
      </c>
      <c r="F18" s="10">
        <v>0.0003</v>
      </c>
      <c r="G18" s="7">
        <f>C14*F18</f>
        <v>314.996737864078</v>
      </c>
      <c r="H18" s="7"/>
      <c r="I18" s="6"/>
    </row>
    <row r="19" ht="15" spans="1:9">
      <c r="A19" s="6"/>
      <c r="B19" s="6"/>
      <c r="C19" s="7"/>
      <c r="D19" s="7"/>
      <c r="E19" s="8" t="s">
        <v>36</v>
      </c>
      <c r="F19" s="12">
        <v>0.004</v>
      </c>
      <c r="G19" s="7">
        <f>D14*F19</f>
        <v>18408.32</v>
      </c>
      <c r="H19" s="7"/>
      <c r="I19" s="6"/>
    </row>
    <row r="20" ht="15" spans="1:9">
      <c r="A20" s="6"/>
      <c r="B20" s="6"/>
      <c r="C20" s="7"/>
      <c r="D20" s="7"/>
      <c r="E20" s="8" t="s">
        <v>14</v>
      </c>
      <c r="F20" s="11"/>
      <c r="G20" s="7">
        <v>0</v>
      </c>
      <c r="H20" s="7"/>
      <c r="I20" s="6"/>
    </row>
    <row r="21" ht="15" spans="1:9">
      <c r="A21" s="6"/>
      <c r="B21" s="6"/>
      <c r="C21" s="7"/>
      <c r="D21" s="7"/>
      <c r="E21" s="8" t="s">
        <v>15</v>
      </c>
      <c r="F21" s="11"/>
      <c r="G21" s="7">
        <v>0</v>
      </c>
      <c r="H21" s="7"/>
      <c r="I21" s="6"/>
    </row>
    <row r="22" ht="15" spans="1:9">
      <c r="A22" s="6"/>
      <c r="B22" s="6"/>
      <c r="C22" s="7"/>
      <c r="D22" s="7"/>
      <c r="E22" s="8" t="s">
        <v>16</v>
      </c>
      <c r="F22" s="11"/>
      <c r="G22" s="7">
        <f>SUM(G14:G21)</f>
        <v>52112.9669378641</v>
      </c>
      <c r="H22" s="7">
        <f>SUM(H14:H21)</f>
        <v>0</v>
      </c>
      <c r="I22" s="6"/>
    </row>
    <row r="24" spans="1:9">
      <c r="A24" s="2" t="s">
        <v>30</v>
      </c>
      <c r="B24" s="2"/>
      <c r="C24" s="3"/>
      <c r="D24" s="3"/>
      <c r="E24" s="3"/>
      <c r="F24" s="3"/>
      <c r="G24" s="3"/>
      <c r="H24" s="3"/>
      <c r="I24" s="3"/>
    </row>
    <row r="25" spans="1:9">
      <c r="A25" s="4" t="s">
        <v>1</v>
      </c>
      <c r="B25" s="5" t="s">
        <v>18</v>
      </c>
      <c r="C25" s="4" t="s">
        <v>2</v>
      </c>
      <c r="D25" s="5" t="s">
        <v>35</v>
      </c>
      <c r="E25" s="4" t="s">
        <v>3</v>
      </c>
      <c r="F25" s="5" t="s">
        <v>4</v>
      </c>
      <c r="G25" s="4" t="s">
        <v>5</v>
      </c>
      <c r="H25" s="4" t="s">
        <v>6</v>
      </c>
      <c r="I25" s="4" t="s">
        <v>7</v>
      </c>
    </row>
    <row r="26" ht="15" spans="1:9">
      <c r="A26" s="6" t="s">
        <v>8</v>
      </c>
      <c r="B26" s="7">
        <f>D26*0.235</f>
        <v>922779.2</v>
      </c>
      <c r="C26" s="7">
        <f>B26/1.03</f>
        <v>895902.13592233</v>
      </c>
      <c r="D26" s="7">
        <v>3926720</v>
      </c>
      <c r="E26" s="8" t="s">
        <v>9</v>
      </c>
      <c r="F26" s="9">
        <v>0.03</v>
      </c>
      <c r="G26" s="7">
        <f>ROUND(C26*F26,2)</f>
        <v>26877.06</v>
      </c>
      <c r="H26" s="7"/>
      <c r="I26" s="6"/>
    </row>
    <row r="27" ht="15" spans="1:9">
      <c r="A27" s="6"/>
      <c r="B27" s="6"/>
      <c r="C27" s="7"/>
      <c r="D27" s="7"/>
      <c r="E27" s="8" t="s">
        <v>10</v>
      </c>
      <c r="F27" s="9">
        <v>0.01</v>
      </c>
      <c r="G27" s="7">
        <f>G26*F27</f>
        <v>268.7706</v>
      </c>
      <c r="H27" s="7"/>
      <c r="I27" s="6"/>
    </row>
    <row r="28" ht="15" spans="1:9">
      <c r="A28" s="6"/>
      <c r="B28" s="6"/>
      <c r="C28" s="7"/>
      <c r="D28" s="7"/>
      <c r="E28" s="8" t="s">
        <v>11</v>
      </c>
      <c r="F28" s="9">
        <v>0.03</v>
      </c>
      <c r="G28" s="7">
        <f>G26*F28</f>
        <v>806.3118</v>
      </c>
      <c r="H28" s="7"/>
      <c r="I28" s="6"/>
    </row>
    <row r="29" ht="15" spans="1:9">
      <c r="A29" s="6"/>
      <c r="B29" s="6"/>
      <c r="C29" s="7"/>
      <c r="D29" s="7"/>
      <c r="E29" s="8" t="s">
        <v>12</v>
      </c>
      <c r="F29" s="9">
        <v>0.02</v>
      </c>
      <c r="G29" s="7">
        <f>G26*F29</f>
        <v>537.5412</v>
      </c>
      <c r="H29" s="7"/>
      <c r="I29" s="6"/>
    </row>
    <row r="30" ht="15" spans="1:9">
      <c r="A30" s="6"/>
      <c r="B30" s="6"/>
      <c r="C30" s="7"/>
      <c r="D30" s="7"/>
      <c r="E30" s="8" t="s">
        <v>13</v>
      </c>
      <c r="F30" s="10">
        <v>0.0003</v>
      </c>
      <c r="G30" s="7">
        <f>C26*F30</f>
        <v>268.770640776699</v>
      </c>
      <c r="H30" s="7"/>
      <c r="I30" s="6"/>
    </row>
    <row r="31" ht="15" spans="1:9">
      <c r="A31" s="6"/>
      <c r="B31" s="6"/>
      <c r="C31" s="7"/>
      <c r="D31" s="7"/>
      <c r="E31" s="8" t="s">
        <v>36</v>
      </c>
      <c r="F31" s="12">
        <v>0.004</v>
      </c>
      <c r="G31" s="7">
        <f>D26*F31</f>
        <v>15706.88</v>
      </c>
      <c r="H31" s="7"/>
      <c r="I31" s="6"/>
    </row>
    <row r="32" ht="15" spans="1:9">
      <c r="A32" s="6"/>
      <c r="B32" s="6"/>
      <c r="C32" s="7"/>
      <c r="D32" s="7"/>
      <c r="E32" s="8" t="s">
        <v>14</v>
      </c>
      <c r="F32" s="11"/>
      <c r="G32" s="7">
        <v>0</v>
      </c>
      <c r="H32" s="7"/>
      <c r="I32" s="6"/>
    </row>
    <row r="33" ht="15" spans="1:9">
      <c r="A33" s="6"/>
      <c r="B33" s="6"/>
      <c r="C33" s="7"/>
      <c r="D33" s="7"/>
      <c r="E33" s="8" t="s">
        <v>15</v>
      </c>
      <c r="F33" s="11"/>
      <c r="G33" s="7">
        <v>0</v>
      </c>
      <c r="H33" s="7"/>
      <c r="I33" s="6"/>
    </row>
    <row r="34" ht="15" spans="1:9">
      <c r="A34" s="6"/>
      <c r="B34" s="6"/>
      <c r="C34" s="7"/>
      <c r="D34" s="7"/>
      <c r="E34" s="8" t="s">
        <v>16</v>
      </c>
      <c r="F34" s="11"/>
      <c r="G34" s="7">
        <f>SUM(G26:G33)</f>
        <v>44465.3342407767</v>
      </c>
      <c r="H34" s="7">
        <f>SUM(H26:H33)</f>
        <v>0</v>
      </c>
      <c r="I34" s="6"/>
    </row>
  </sheetData>
  <mergeCells count="3">
    <mergeCell ref="A1:I1"/>
    <mergeCell ref="A12:I12"/>
    <mergeCell ref="A24:I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2023年</vt:lpstr>
      <vt:lpstr>2024年</vt:lpstr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2023-11-07T09:32:00Z</dcterms:created>
  <dcterms:modified xsi:type="dcterms:W3CDTF">2025-03-05T09:18:35Z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72D0CC31627D461B9D4FA02F7D08681B_11</vt:lpwstr>
  </property>
  <property fmtid="{D5CDD505-2E9C-101B-9397-08002B2CF9AE}" pid="3" name="KSOProductBuildVer">
    <vt:lpwstr>2052-12.1.0.20305</vt:lpwstr>
  </property>
</Properties>
</file>