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租赁房产明细" sheetId="1" r:id="rId1"/>
    <sheet name="2022.10-2023.1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疫情减免半个月租金</t>
        </r>
      </text>
    </comment>
  </commentList>
</comments>
</file>

<file path=xl/sharedStrings.xml><?xml version="1.0" encoding="utf-8"?>
<sst xmlns="http://schemas.openxmlformats.org/spreadsheetml/2006/main" count="144" uniqueCount="93">
  <si>
    <t>阿克苏顺裕增值税（单月租金）</t>
  </si>
  <si>
    <t>房屋编号</t>
  </si>
  <si>
    <t>房屋面积</t>
  </si>
  <si>
    <t>土地分摊面积</t>
  </si>
  <si>
    <t>㎡/月/元</t>
  </si>
  <si>
    <t>租金</t>
  </si>
  <si>
    <t>备注</t>
  </si>
  <si>
    <t>成都市天府新区华阳协和下街588号14-401</t>
  </si>
  <si>
    <t>已入账资产</t>
  </si>
  <si>
    <t>成都市天府新区华阳协和下街588号14-402</t>
  </si>
  <si>
    <t>成都市天府新区华阳协和下街588号14-403</t>
  </si>
  <si>
    <t>成都市天府新区华阳协和下街588号14-404</t>
  </si>
  <si>
    <t>成都市天府新区华阳协和下街588号14-405</t>
  </si>
  <si>
    <t>成都市天府新区华阳协和下街588号14-407</t>
  </si>
  <si>
    <t>成都市天府新区华阳协和下街588号14-408</t>
  </si>
  <si>
    <t>成都市天府新区华阳协和下街588号14-409</t>
  </si>
  <si>
    <t>成都市天府新区华阳协和下街588号14-410</t>
  </si>
  <si>
    <t>成都市天府新区华阳协和下街588号14-411</t>
  </si>
  <si>
    <t>成都市天府新区华阳协和下街588号14-412</t>
  </si>
  <si>
    <t>成都市天府新区华阳协和下街588号14-413</t>
  </si>
  <si>
    <t>成都市天府新区华阳协和下街588号14-414</t>
  </si>
  <si>
    <t>成都市天府新区华阳协和下街588号14-415</t>
  </si>
  <si>
    <t>成都市天府新区华阳协和下街588号14-416</t>
  </si>
  <si>
    <t>成都市天府新区华阳协和下街588号14-417</t>
  </si>
  <si>
    <t>成都市天府新区华阳协和下街588号14-418</t>
  </si>
  <si>
    <t>成都市天府新区华阳协和下街588号14-419</t>
  </si>
  <si>
    <t>成都市天府新区华阳协和下街588号14-425</t>
  </si>
  <si>
    <t>成都市天府新区华阳协和下街588号14-426</t>
  </si>
  <si>
    <t>成都市天府新区华阳协和下街588号14-427</t>
  </si>
  <si>
    <t>成都市天府新区华阳协和下街588号14-428</t>
  </si>
  <si>
    <t>成都市天府新区华阳协和下街588号14-429</t>
  </si>
  <si>
    <t>成都市天府新区华阳协和下街588号14-430</t>
  </si>
  <si>
    <t>成都市天府新区华阳协和下街588号14-431</t>
  </si>
  <si>
    <t>成都市天府新区华阳协和下街588号14-432</t>
  </si>
  <si>
    <t>成都市天府新区华阳协和下街588号14-433</t>
  </si>
  <si>
    <t>成都市天府新区华阳协和下街588号14-434</t>
  </si>
  <si>
    <t>成都市天府新区华阳协和下街588号14-435</t>
  </si>
  <si>
    <t>成都市天府新区华阳协和下街588号14-436</t>
  </si>
  <si>
    <t>成都市天府新区华阳协和下街588号14-510</t>
  </si>
  <si>
    <t>成都市天府新区华阳协和下街588号14-516</t>
  </si>
  <si>
    <t>成都市天府新区华阳协和下街588号14-517</t>
  </si>
  <si>
    <t>成都市天府新区华阳协和下街588号14-518</t>
  </si>
  <si>
    <t>成都市天府新区华阳协和下街588号14-519</t>
  </si>
  <si>
    <t>成都市天府新区华阳协和下街588号14-520</t>
  </si>
  <si>
    <t>成都市天府新区华阳协和下街588号14-521</t>
  </si>
  <si>
    <t>成都市天府新区华阳协和下街588号14-522</t>
  </si>
  <si>
    <t>成都市天府新区华阳协和下街588号14-524</t>
  </si>
  <si>
    <t>成都市天府新区华阳协和下街588号14-527</t>
  </si>
  <si>
    <t>成都市天府新区华阳协和下街588号14-528</t>
  </si>
  <si>
    <t>成都市天府新区华阳协和下街588号14-501</t>
  </si>
  <si>
    <t>成都市天府新区华阳协和下街588号14-504</t>
  </si>
  <si>
    <t>成都市天府新区华阳协和下街588号14-505</t>
  </si>
  <si>
    <t>成都市天府新区华阳协和下街588号14-506</t>
  </si>
  <si>
    <t>成都市天府新区华阳协和下街588号14-507</t>
  </si>
  <si>
    <t>成都市天府新区华阳协和下街588号14-508</t>
  </si>
  <si>
    <t>成都市天府新区华阳协和下街588号14-509</t>
  </si>
  <si>
    <t>成都市天府新区华阳协和下街588号14-515</t>
  </si>
  <si>
    <t>成都市天府新区华阳协和下街588号14-523</t>
  </si>
  <si>
    <t>合计</t>
  </si>
  <si>
    <t>2022年10月-2023年12月共15个月税金计提</t>
  </si>
  <si>
    <t>不动产租赁收入（含税）</t>
  </si>
  <si>
    <t>减免金额</t>
  </si>
  <si>
    <t>计税依据</t>
  </si>
  <si>
    <t>税种</t>
  </si>
  <si>
    <t>税率</t>
  </si>
  <si>
    <t>税金</t>
  </si>
  <si>
    <t>增值税-销项税</t>
  </si>
  <si>
    <t>阿克苏地区税务申报6%</t>
  </si>
  <si>
    <t>增值税-进项税</t>
  </si>
  <si>
    <t>应交增值税</t>
  </si>
  <si>
    <t>小微企业减免50%</t>
  </si>
  <si>
    <t>城建税</t>
  </si>
  <si>
    <t>教育费附加</t>
  </si>
  <si>
    <t>地方教育附加</t>
  </si>
  <si>
    <t>印花税（财产租赁）</t>
  </si>
  <si>
    <t>房产税（从租）</t>
  </si>
  <si>
    <t>土地使用面积</t>
  </si>
  <si>
    <t>单价</t>
  </si>
  <si>
    <t>土地使用税</t>
  </si>
  <si>
    <t>县一级用地</t>
  </si>
  <si>
    <t>小计</t>
  </si>
  <si>
    <t>成都税务局预缴3%</t>
  </si>
  <si>
    <t>预缴增值税</t>
  </si>
  <si>
    <t>业务收入</t>
  </si>
  <si>
    <t>其他业务成本</t>
  </si>
  <si>
    <t>税金及附加</t>
  </si>
  <si>
    <t>管理费用</t>
  </si>
  <si>
    <t>财务费用</t>
  </si>
  <si>
    <t>利润总额</t>
  </si>
  <si>
    <t>以前年度可弥补亏损</t>
  </si>
  <si>
    <t>企业所得税税率</t>
  </si>
  <si>
    <t>小型微利企业政策税率5%</t>
  </si>
  <si>
    <t>年度企业所得税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</si>
</sst>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8" formatCode="&quot;￥&quot;#,##0.00;[Red]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0" fillId="0" borderId="1" xfId="0" applyNumberFormat="1" applyBorder="1" applyAlignment="1">
      <alignment horizontal="left" vertical="center"/>
    </xf>
    <xf numFmtId="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9" fontId="0" fillId="0" borderId="1" xfId="3" applyNumberFormat="1" applyBorder="1">
      <alignment vertical="center"/>
    </xf>
    <xf numFmtId="176" fontId="0" fillId="0" borderId="4" xfId="0" applyNumberFormat="1" applyBorder="1" applyAlignment="1">
      <alignment horizontal="center" vertical="center"/>
    </xf>
    <xf numFmtId="10" fontId="0" fillId="0" borderId="1" xfId="3" applyNumberForma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9" fontId="0" fillId="0" borderId="1" xfId="3" applyNumberFormat="1" applyBorder="1" applyAlignment="1">
      <alignment horizontal="center" vertical="center"/>
    </xf>
    <xf numFmtId="176" fontId="0" fillId="0" borderId="1" xfId="3" applyNumberForma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8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4"/>
  <sheetViews>
    <sheetView zoomScale="145" zoomScaleNormal="145" topLeftCell="A28" workbookViewId="0">
      <selection activeCell="F46" sqref="F46"/>
    </sheetView>
  </sheetViews>
  <sheetFormatPr defaultColWidth="9" defaultRowHeight="13.5"/>
  <cols>
    <col min="1" max="1" width="39.625" customWidth="1"/>
    <col min="2" max="3" width="10.375" style="20"/>
    <col min="5" max="5" width="14.875" style="20" customWidth="1"/>
    <col min="6" max="6" width="12.625" style="20" customWidth="1"/>
    <col min="7" max="7" width="12.625"/>
    <col min="10" max="10" width="14.875" customWidth="1"/>
  </cols>
  <sheetData>
    <row r="1" ht="23" customHeight="1" spans="1:6">
      <c r="A1" s="21" t="s">
        <v>0</v>
      </c>
      <c r="B1" s="21"/>
      <c r="C1" s="21"/>
      <c r="D1" s="21"/>
      <c r="E1" s="21"/>
      <c r="F1" s="21"/>
    </row>
    <row r="2" s="1" customFormat="1" spans="1:6">
      <c r="A2" s="22" t="s">
        <v>1</v>
      </c>
      <c r="B2" s="23" t="s">
        <v>2</v>
      </c>
      <c r="C2" s="23" t="s">
        <v>3</v>
      </c>
      <c r="D2" s="22" t="s">
        <v>4</v>
      </c>
      <c r="E2" s="23" t="s">
        <v>5</v>
      </c>
      <c r="F2" s="23" t="s">
        <v>6</v>
      </c>
    </row>
    <row r="3" spans="1:6">
      <c r="A3" s="6" t="s">
        <v>7</v>
      </c>
      <c r="B3" s="3">
        <v>81.38</v>
      </c>
      <c r="C3" s="3">
        <v>6.24</v>
      </c>
      <c r="D3" s="6">
        <v>40</v>
      </c>
      <c r="E3" s="3">
        <f>B3*D3</f>
        <v>3255.2</v>
      </c>
      <c r="F3" s="3" t="s">
        <v>8</v>
      </c>
    </row>
    <row r="4" spans="1:6">
      <c r="A4" s="6" t="s">
        <v>9</v>
      </c>
      <c r="B4" s="3">
        <v>72.38</v>
      </c>
      <c r="C4" s="3">
        <v>5.55</v>
      </c>
      <c r="D4" s="6">
        <v>40</v>
      </c>
      <c r="E4" s="3">
        <f t="shared" ref="E4:E44" si="0">B4*D4</f>
        <v>2895.2</v>
      </c>
      <c r="F4" s="3" t="s">
        <v>8</v>
      </c>
    </row>
    <row r="5" spans="1:6">
      <c r="A5" s="6" t="s">
        <v>10</v>
      </c>
      <c r="B5" s="3">
        <v>37.08</v>
      </c>
      <c r="C5" s="3">
        <v>2.85</v>
      </c>
      <c r="D5" s="6">
        <v>40</v>
      </c>
      <c r="E5" s="3">
        <f t="shared" si="0"/>
        <v>1483.2</v>
      </c>
      <c r="F5" s="3" t="s">
        <v>8</v>
      </c>
    </row>
    <row r="6" spans="1:6">
      <c r="A6" s="6" t="s">
        <v>11</v>
      </c>
      <c r="B6" s="3">
        <v>78.37</v>
      </c>
      <c r="C6" s="3">
        <v>6.01</v>
      </c>
      <c r="D6" s="6">
        <v>40</v>
      </c>
      <c r="E6" s="3">
        <f t="shared" si="0"/>
        <v>3134.8</v>
      </c>
      <c r="F6" s="3" t="s">
        <v>8</v>
      </c>
    </row>
    <row r="7" spans="1:6">
      <c r="A7" s="6" t="s">
        <v>12</v>
      </c>
      <c r="B7" s="3">
        <v>83.13</v>
      </c>
      <c r="C7" s="3">
        <v>6.38</v>
      </c>
      <c r="D7" s="6">
        <v>40</v>
      </c>
      <c r="E7" s="3">
        <f t="shared" si="0"/>
        <v>3325.2</v>
      </c>
      <c r="F7" s="3" t="s">
        <v>8</v>
      </c>
    </row>
    <row r="8" spans="1:6">
      <c r="A8" s="6" t="s">
        <v>13</v>
      </c>
      <c r="B8" s="3">
        <v>72.34</v>
      </c>
      <c r="C8" s="3">
        <v>5.55</v>
      </c>
      <c r="D8" s="6">
        <v>40</v>
      </c>
      <c r="E8" s="3">
        <f t="shared" si="0"/>
        <v>2893.6</v>
      </c>
      <c r="F8" s="3" t="s">
        <v>8</v>
      </c>
    </row>
    <row r="9" spans="1:6">
      <c r="A9" s="6" t="s">
        <v>14</v>
      </c>
      <c r="B9" s="3">
        <v>73.19</v>
      </c>
      <c r="C9" s="3">
        <v>5.62</v>
      </c>
      <c r="D9" s="6">
        <v>40</v>
      </c>
      <c r="E9" s="3">
        <f t="shared" si="0"/>
        <v>2927.6</v>
      </c>
      <c r="F9" s="3" t="s">
        <v>8</v>
      </c>
    </row>
    <row r="10" spans="1:10">
      <c r="A10" s="6" t="s">
        <v>15</v>
      </c>
      <c r="B10" s="3">
        <v>36.36</v>
      </c>
      <c r="C10" s="3">
        <v>2.79</v>
      </c>
      <c r="D10" s="6">
        <v>40</v>
      </c>
      <c r="E10" s="3">
        <f t="shared" si="0"/>
        <v>1454.4</v>
      </c>
      <c r="F10" s="3" t="s">
        <v>8</v>
      </c>
      <c r="J10" s="20"/>
    </row>
    <row r="11" spans="1:10">
      <c r="A11" s="6" t="s">
        <v>16</v>
      </c>
      <c r="B11" s="3">
        <v>62.6</v>
      </c>
      <c r="C11" s="3">
        <v>4.8</v>
      </c>
      <c r="D11" s="6">
        <v>40</v>
      </c>
      <c r="E11" s="3">
        <f t="shared" si="0"/>
        <v>2504</v>
      </c>
      <c r="F11" s="3" t="s">
        <v>8</v>
      </c>
      <c r="J11" s="20"/>
    </row>
    <row r="12" spans="1:10">
      <c r="A12" s="6" t="s">
        <v>17</v>
      </c>
      <c r="B12" s="3">
        <v>52.7</v>
      </c>
      <c r="C12" s="3">
        <v>4.04</v>
      </c>
      <c r="D12" s="6">
        <v>40</v>
      </c>
      <c r="E12" s="3">
        <f t="shared" si="0"/>
        <v>2108</v>
      </c>
      <c r="F12" s="3" t="s">
        <v>8</v>
      </c>
      <c r="J12" s="20"/>
    </row>
    <row r="13" spans="1:6">
      <c r="A13" s="6" t="s">
        <v>18</v>
      </c>
      <c r="B13" s="3">
        <v>59.98</v>
      </c>
      <c r="C13" s="3">
        <v>4.6</v>
      </c>
      <c r="D13" s="6">
        <v>40</v>
      </c>
      <c r="E13" s="3">
        <f t="shared" si="0"/>
        <v>2399.2</v>
      </c>
      <c r="F13" s="3" t="s">
        <v>8</v>
      </c>
    </row>
    <row r="14" spans="1:6">
      <c r="A14" s="6" t="s">
        <v>19</v>
      </c>
      <c r="B14" s="3">
        <v>56.32</v>
      </c>
      <c r="C14" s="3">
        <v>4.32</v>
      </c>
      <c r="D14" s="6">
        <v>40</v>
      </c>
      <c r="E14" s="3">
        <f t="shared" si="0"/>
        <v>2252.8</v>
      </c>
      <c r="F14" s="3" t="s">
        <v>8</v>
      </c>
    </row>
    <row r="15" spans="1:6">
      <c r="A15" s="6" t="s">
        <v>20</v>
      </c>
      <c r="B15" s="3">
        <v>48.85</v>
      </c>
      <c r="C15" s="3">
        <v>3.75</v>
      </c>
      <c r="D15" s="6">
        <v>40</v>
      </c>
      <c r="E15" s="3">
        <f t="shared" si="0"/>
        <v>1954</v>
      </c>
      <c r="F15" s="3" t="s">
        <v>8</v>
      </c>
    </row>
    <row r="16" spans="1:6">
      <c r="A16" s="6" t="s">
        <v>21</v>
      </c>
      <c r="B16" s="3">
        <v>48.92</v>
      </c>
      <c r="C16" s="3">
        <v>3.75</v>
      </c>
      <c r="D16" s="6">
        <v>40</v>
      </c>
      <c r="E16" s="3">
        <f t="shared" si="0"/>
        <v>1956.8</v>
      </c>
      <c r="F16" s="3" t="s">
        <v>8</v>
      </c>
    </row>
    <row r="17" spans="1:6">
      <c r="A17" s="6" t="s">
        <v>22</v>
      </c>
      <c r="B17" s="3">
        <v>50.11</v>
      </c>
      <c r="C17" s="3">
        <v>3.84</v>
      </c>
      <c r="D17" s="6">
        <v>40</v>
      </c>
      <c r="E17" s="3">
        <f t="shared" si="0"/>
        <v>2004.4</v>
      </c>
      <c r="F17" s="3" t="s">
        <v>8</v>
      </c>
    </row>
    <row r="18" spans="1:6">
      <c r="A18" s="6" t="s">
        <v>23</v>
      </c>
      <c r="B18" s="3">
        <v>58.77</v>
      </c>
      <c r="C18" s="3">
        <v>4.51</v>
      </c>
      <c r="D18" s="6">
        <v>40</v>
      </c>
      <c r="E18" s="3">
        <f t="shared" si="0"/>
        <v>2350.8</v>
      </c>
      <c r="F18" s="3" t="s">
        <v>8</v>
      </c>
    </row>
    <row r="19" spans="1:6">
      <c r="A19" s="6" t="s">
        <v>24</v>
      </c>
      <c r="B19" s="3">
        <v>44.14</v>
      </c>
      <c r="C19" s="3">
        <v>3.39</v>
      </c>
      <c r="D19" s="6">
        <v>40</v>
      </c>
      <c r="E19" s="3">
        <f t="shared" si="0"/>
        <v>1765.6</v>
      </c>
      <c r="F19" s="3" t="s">
        <v>8</v>
      </c>
    </row>
    <row r="20" spans="1:6">
      <c r="A20" s="6" t="s">
        <v>25</v>
      </c>
      <c r="B20" s="3">
        <v>69.57</v>
      </c>
      <c r="C20" s="3">
        <v>5.34</v>
      </c>
      <c r="D20" s="6">
        <v>40</v>
      </c>
      <c r="E20" s="3">
        <f t="shared" si="0"/>
        <v>2782.8</v>
      </c>
      <c r="F20" s="3" t="s">
        <v>8</v>
      </c>
    </row>
    <row r="21" spans="1:6">
      <c r="A21" s="6" t="s">
        <v>26</v>
      </c>
      <c r="B21" s="3">
        <v>75.96</v>
      </c>
      <c r="C21" s="3">
        <v>5.83</v>
      </c>
      <c r="D21" s="6">
        <v>40</v>
      </c>
      <c r="E21" s="3">
        <f t="shared" si="0"/>
        <v>3038.4</v>
      </c>
      <c r="F21" s="3" t="s">
        <v>8</v>
      </c>
    </row>
    <row r="22" spans="1:6">
      <c r="A22" s="6" t="s">
        <v>27</v>
      </c>
      <c r="B22" s="3">
        <v>94.06</v>
      </c>
      <c r="C22" s="3">
        <v>7.22</v>
      </c>
      <c r="D22" s="6">
        <v>40</v>
      </c>
      <c r="E22" s="3">
        <f t="shared" si="0"/>
        <v>3762.4</v>
      </c>
      <c r="F22" s="3" t="s">
        <v>8</v>
      </c>
    </row>
    <row r="23" spans="1:6">
      <c r="A23" s="6" t="s">
        <v>28</v>
      </c>
      <c r="B23" s="3">
        <v>73.19</v>
      </c>
      <c r="C23" s="3">
        <v>5.62</v>
      </c>
      <c r="D23" s="6">
        <v>40</v>
      </c>
      <c r="E23" s="3">
        <f t="shared" si="0"/>
        <v>2927.6</v>
      </c>
      <c r="F23" s="3" t="s">
        <v>8</v>
      </c>
    </row>
    <row r="24" spans="1:6">
      <c r="A24" s="6" t="s">
        <v>29</v>
      </c>
      <c r="B24" s="3">
        <v>85.49</v>
      </c>
      <c r="C24" s="3">
        <v>6.56</v>
      </c>
      <c r="D24" s="6">
        <v>40</v>
      </c>
      <c r="E24" s="3">
        <f t="shared" si="0"/>
        <v>3419.6</v>
      </c>
      <c r="F24" s="3" t="s">
        <v>8</v>
      </c>
    </row>
    <row r="25" spans="1:6">
      <c r="A25" s="6" t="s">
        <v>30</v>
      </c>
      <c r="B25" s="3">
        <v>64.19</v>
      </c>
      <c r="C25" s="3">
        <v>4.93</v>
      </c>
      <c r="D25" s="6">
        <v>40</v>
      </c>
      <c r="E25" s="3">
        <f t="shared" si="0"/>
        <v>2567.6</v>
      </c>
      <c r="F25" s="3" t="s">
        <v>8</v>
      </c>
    </row>
    <row r="26" spans="1:6">
      <c r="A26" s="6" t="s">
        <v>31</v>
      </c>
      <c r="B26" s="3">
        <v>62.6</v>
      </c>
      <c r="C26" s="3">
        <v>4.8</v>
      </c>
      <c r="D26" s="6">
        <v>40</v>
      </c>
      <c r="E26" s="3">
        <f t="shared" si="0"/>
        <v>2504</v>
      </c>
      <c r="F26" s="3" t="s">
        <v>8</v>
      </c>
    </row>
    <row r="27" spans="1:6">
      <c r="A27" s="6" t="s">
        <v>32</v>
      </c>
      <c r="B27" s="3">
        <v>65.34</v>
      </c>
      <c r="C27" s="3">
        <v>5.01</v>
      </c>
      <c r="D27" s="6">
        <v>40</v>
      </c>
      <c r="E27" s="3">
        <f t="shared" si="0"/>
        <v>2613.6</v>
      </c>
      <c r="F27" s="3" t="s">
        <v>8</v>
      </c>
    </row>
    <row r="28" spans="1:6">
      <c r="A28" s="6" t="s">
        <v>33</v>
      </c>
      <c r="B28" s="3">
        <v>56.76</v>
      </c>
      <c r="C28" s="3">
        <v>4.36</v>
      </c>
      <c r="D28" s="6">
        <v>40</v>
      </c>
      <c r="E28" s="3">
        <f t="shared" si="0"/>
        <v>2270.4</v>
      </c>
      <c r="F28" s="3" t="s">
        <v>8</v>
      </c>
    </row>
    <row r="29" spans="1:6">
      <c r="A29" s="6" t="s">
        <v>34</v>
      </c>
      <c r="B29" s="3">
        <v>48.92</v>
      </c>
      <c r="C29" s="3">
        <v>3.75</v>
      </c>
      <c r="D29" s="6">
        <v>40</v>
      </c>
      <c r="E29" s="3">
        <f t="shared" si="0"/>
        <v>1956.8</v>
      </c>
      <c r="F29" s="3" t="s">
        <v>8</v>
      </c>
    </row>
    <row r="30" spans="1:6">
      <c r="A30" s="6" t="s">
        <v>35</v>
      </c>
      <c r="B30" s="3">
        <v>48.92</v>
      </c>
      <c r="C30" s="3">
        <v>3.75</v>
      </c>
      <c r="D30" s="6">
        <v>40</v>
      </c>
      <c r="E30" s="3">
        <f t="shared" si="0"/>
        <v>1956.8</v>
      </c>
      <c r="F30" s="3" t="s">
        <v>8</v>
      </c>
    </row>
    <row r="31" spans="1:6">
      <c r="A31" s="6" t="s">
        <v>36</v>
      </c>
      <c r="B31" s="3">
        <v>53.12</v>
      </c>
      <c r="C31" s="3">
        <v>4.08</v>
      </c>
      <c r="D31" s="6">
        <v>40</v>
      </c>
      <c r="E31" s="3">
        <f t="shared" si="0"/>
        <v>2124.8</v>
      </c>
      <c r="F31" s="3" t="s">
        <v>8</v>
      </c>
    </row>
    <row r="32" spans="1:6">
      <c r="A32" s="6" t="s">
        <v>37</v>
      </c>
      <c r="B32" s="3">
        <v>50.45</v>
      </c>
      <c r="C32" s="3">
        <v>3.87</v>
      </c>
      <c r="D32" s="6">
        <v>40</v>
      </c>
      <c r="E32" s="3">
        <f t="shared" si="0"/>
        <v>2018</v>
      </c>
      <c r="F32" s="3" t="s">
        <v>8</v>
      </c>
    </row>
    <row r="33" spans="1:6">
      <c r="A33" s="6" t="s">
        <v>38</v>
      </c>
      <c r="B33" s="3">
        <v>65.96</v>
      </c>
      <c r="C33" s="3">
        <v>5.06</v>
      </c>
      <c r="D33" s="6">
        <v>40</v>
      </c>
      <c r="E33" s="3">
        <f t="shared" si="0"/>
        <v>2638.4</v>
      </c>
      <c r="F33" s="3" t="s">
        <v>8</v>
      </c>
    </row>
    <row r="34" spans="1:6">
      <c r="A34" s="6" t="s">
        <v>39</v>
      </c>
      <c r="B34" s="3">
        <v>75.2</v>
      </c>
      <c r="C34" s="3">
        <v>5.77</v>
      </c>
      <c r="D34" s="6">
        <v>40</v>
      </c>
      <c r="E34" s="3">
        <f t="shared" si="0"/>
        <v>3008</v>
      </c>
      <c r="F34" s="3" t="s">
        <v>8</v>
      </c>
    </row>
    <row r="35" spans="1:6">
      <c r="A35" s="6" t="s">
        <v>40</v>
      </c>
      <c r="B35" s="3">
        <v>67.68</v>
      </c>
      <c r="C35" s="3">
        <v>5.19</v>
      </c>
      <c r="D35" s="6">
        <v>40</v>
      </c>
      <c r="E35" s="3">
        <f t="shared" si="0"/>
        <v>2707.2</v>
      </c>
      <c r="F35" s="3" t="s">
        <v>8</v>
      </c>
    </row>
    <row r="36" spans="1:6">
      <c r="A36" s="6" t="s">
        <v>41</v>
      </c>
      <c r="B36" s="3">
        <v>58.12</v>
      </c>
      <c r="C36" s="3">
        <v>4.46</v>
      </c>
      <c r="D36" s="6">
        <v>40</v>
      </c>
      <c r="E36" s="3">
        <f t="shared" si="0"/>
        <v>2324.8</v>
      </c>
      <c r="F36" s="3" t="s">
        <v>8</v>
      </c>
    </row>
    <row r="37" spans="1:6">
      <c r="A37" s="6" t="s">
        <v>42</v>
      </c>
      <c r="B37" s="3">
        <v>69.89</v>
      </c>
      <c r="C37" s="3">
        <v>5.36</v>
      </c>
      <c r="D37" s="6">
        <v>40</v>
      </c>
      <c r="E37" s="3">
        <f t="shared" si="0"/>
        <v>2795.6</v>
      </c>
      <c r="F37" s="3" t="s">
        <v>8</v>
      </c>
    </row>
    <row r="38" spans="1:6">
      <c r="A38" s="6" t="s">
        <v>43</v>
      </c>
      <c r="B38" s="3">
        <v>83</v>
      </c>
      <c r="C38" s="3">
        <v>6.37</v>
      </c>
      <c r="D38" s="6">
        <v>40</v>
      </c>
      <c r="E38" s="3">
        <f t="shared" si="0"/>
        <v>3320</v>
      </c>
      <c r="F38" s="3" t="s">
        <v>8</v>
      </c>
    </row>
    <row r="39" spans="1:6">
      <c r="A39" s="6" t="s">
        <v>44</v>
      </c>
      <c r="B39" s="3">
        <v>71.09</v>
      </c>
      <c r="C39" s="3">
        <v>5.45</v>
      </c>
      <c r="D39" s="6">
        <v>40</v>
      </c>
      <c r="E39" s="3">
        <f t="shared" si="0"/>
        <v>2843.6</v>
      </c>
      <c r="F39" s="3" t="s">
        <v>8</v>
      </c>
    </row>
    <row r="40" spans="1:7">
      <c r="A40" s="6" t="s">
        <v>45</v>
      </c>
      <c r="B40" s="3">
        <v>72.81</v>
      </c>
      <c r="C40" s="3">
        <v>5.59</v>
      </c>
      <c r="D40" s="6">
        <v>40</v>
      </c>
      <c r="E40" s="3">
        <f t="shared" si="0"/>
        <v>2912.4</v>
      </c>
      <c r="F40" s="3" t="s">
        <v>8</v>
      </c>
      <c r="G40">
        <f>C40/B40</f>
        <v>0.07677516824612</v>
      </c>
    </row>
    <row r="41" spans="1:7">
      <c r="A41" s="6" t="s">
        <v>46</v>
      </c>
      <c r="B41" s="3">
        <v>61.4</v>
      </c>
      <c r="C41" s="3">
        <v>4.71</v>
      </c>
      <c r="D41" s="6">
        <v>40</v>
      </c>
      <c r="E41" s="3">
        <f t="shared" si="0"/>
        <v>2456</v>
      </c>
      <c r="F41" s="3" t="s">
        <v>8</v>
      </c>
      <c r="G41">
        <f>C41/B41</f>
        <v>0.0767100977198697</v>
      </c>
    </row>
    <row r="42" spans="1:7">
      <c r="A42" s="6" t="s">
        <v>47</v>
      </c>
      <c r="B42" s="3">
        <v>60.24</v>
      </c>
      <c r="C42" s="3">
        <v>4.62</v>
      </c>
      <c r="D42" s="6">
        <v>40</v>
      </c>
      <c r="E42" s="3">
        <f t="shared" si="0"/>
        <v>2409.6</v>
      </c>
      <c r="F42" s="3" t="s">
        <v>8</v>
      </c>
      <c r="G42">
        <f>C42/B42</f>
        <v>0.0766932270916335</v>
      </c>
    </row>
    <row r="43" spans="1:7">
      <c r="A43" s="6" t="s">
        <v>48</v>
      </c>
      <c r="B43" s="3">
        <v>63.14</v>
      </c>
      <c r="C43" s="3">
        <v>4.84</v>
      </c>
      <c r="D43" s="6">
        <v>40</v>
      </c>
      <c r="E43" s="3">
        <f t="shared" si="0"/>
        <v>2525.6</v>
      </c>
      <c r="F43" s="3" t="s">
        <v>8</v>
      </c>
      <c r="G43">
        <f>C43/B43</f>
        <v>0.0766550522648084</v>
      </c>
    </row>
    <row r="44" spans="1:7">
      <c r="A44" s="6" t="s">
        <v>49</v>
      </c>
      <c r="B44" s="3">
        <v>87.54</v>
      </c>
      <c r="C44" s="3">
        <f>G44*B44</f>
        <v>6.714318</v>
      </c>
      <c r="D44" s="6">
        <v>40</v>
      </c>
      <c r="E44" s="3">
        <f t="shared" ref="E44:E52" si="1">B44*D44</f>
        <v>3501.6</v>
      </c>
      <c r="F44" s="3"/>
      <c r="G44">
        <v>0.0767</v>
      </c>
    </row>
    <row r="45" spans="1:7">
      <c r="A45" s="6" t="s">
        <v>50</v>
      </c>
      <c r="B45" s="3">
        <v>83.45</v>
      </c>
      <c r="C45" s="3">
        <f t="shared" ref="C45:C52" si="2">G45*B45</f>
        <v>6.400615</v>
      </c>
      <c r="D45" s="6">
        <v>40</v>
      </c>
      <c r="E45" s="3">
        <f t="shared" si="1"/>
        <v>3338</v>
      </c>
      <c r="F45" s="3"/>
      <c r="G45">
        <v>0.0767</v>
      </c>
    </row>
    <row r="46" spans="1:7">
      <c r="A46" s="6" t="s">
        <v>51</v>
      </c>
      <c r="B46" s="3">
        <v>89.86</v>
      </c>
      <c r="C46" s="3">
        <f t="shared" si="2"/>
        <v>6.892262</v>
      </c>
      <c r="D46" s="6">
        <v>40</v>
      </c>
      <c r="E46" s="3">
        <f t="shared" si="1"/>
        <v>3594.4</v>
      </c>
      <c r="F46" s="3"/>
      <c r="G46">
        <v>0.0767</v>
      </c>
    </row>
    <row r="47" spans="1:7">
      <c r="A47" s="6" t="s">
        <v>52</v>
      </c>
      <c r="B47" s="3">
        <v>75.67</v>
      </c>
      <c r="C47" s="3">
        <f t="shared" si="2"/>
        <v>5.803889</v>
      </c>
      <c r="D47" s="6">
        <v>40</v>
      </c>
      <c r="E47" s="3">
        <f t="shared" si="1"/>
        <v>3026.8</v>
      </c>
      <c r="F47" s="3"/>
      <c r="G47">
        <v>0.0767</v>
      </c>
    </row>
    <row r="48" spans="1:7">
      <c r="A48" s="6" t="s">
        <v>53</v>
      </c>
      <c r="B48" s="3">
        <v>99.74</v>
      </c>
      <c r="C48" s="3">
        <f t="shared" si="2"/>
        <v>7.650058</v>
      </c>
      <c r="D48" s="6">
        <v>40</v>
      </c>
      <c r="E48" s="3">
        <f t="shared" si="1"/>
        <v>3989.6</v>
      </c>
      <c r="F48" s="3"/>
      <c r="G48">
        <v>0.0767</v>
      </c>
    </row>
    <row r="49" spans="1:7">
      <c r="A49" s="6" t="s">
        <v>54</v>
      </c>
      <c r="B49" s="3">
        <v>62.53</v>
      </c>
      <c r="C49" s="3">
        <f t="shared" si="2"/>
        <v>4.796051</v>
      </c>
      <c r="D49" s="6">
        <v>40</v>
      </c>
      <c r="E49" s="3">
        <f t="shared" si="1"/>
        <v>2501.2</v>
      </c>
      <c r="F49" s="3"/>
      <c r="G49">
        <v>0.0767</v>
      </c>
    </row>
    <row r="50" spans="1:7">
      <c r="A50" s="6" t="s">
        <v>55</v>
      </c>
      <c r="B50" s="3">
        <v>56.54</v>
      </c>
      <c r="C50" s="3">
        <f t="shared" si="2"/>
        <v>4.336618</v>
      </c>
      <c r="D50" s="6">
        <v>40</v>
      </c>
      <c r="E50" s="3">
        <f t="shared" si="1"/>
        <v>2261.6</v>
      </c>
      <c r="F50" s="3"/>
      <c r="G50">
        <v>0.0767</v>
      </c>
    </row>
    <row r="51" spans="1:7">
      <c r="A51" s="6" t="s">
        <v>56</v>
      </c>
      <c r="B51" s="3">
        <v>60.97</v>
      </c>
      <c r="C51" s="3">
        <f t="shared" si="2"/>
        <v>4.676399</v>
      </c>
      <c r="D51" s="6">
        <v>40</v>
      </c>
      <c r="E51" s="3">
        <f t="shared" si="1"/>
        <v>2438.8</v>
      </c>
      <c r="F51" s="3"/>
      <c r="G51">
        <v>0.0767</v>
      </c>
    </row>
    <row r="52" spans="1:7">
      <c r="A52" s="6" t="s">
        <v>57</v>
      </c>
      <c r="B52" s="3">
        <v>70.54</v>
      </c>
      <c r="C52" s="3">
        <f t="shared" si="2"/>
        <v>5.410418</v>
      </c>
      <c r="D52" s="6">
        <v>40</v>
      </c>
      <c r="E52" s="3">
        <f t="shared" si="1"/>
        <v>2821.6</v>
      </c>
      <c r="F52" s="3"/>
      <c r="G52">
        <v>0.0767</v>
      </c>
    </row>
    <row r="53" spans="1:6">
      <c r="A53" s="2" t="s">
        <v>58</v>
      </c>
      <c r="B53" s="3">
        <f>SUM(B3:B52)</f>
        <v>3300.56</v>
      </c>
      <c r="C53" s="3">
        <f>SUM(C3:C52)</f>
        <v>253.210628</v>
      </c>
      <c r="D53" s="6"/>
      <c r="E53" s="3">
        <f>SUM(E3:E52)</f>
        <v>132022.4</v>
      </c>
      <c r="F53" s="3"/>
    </row>
    <row r="54" spans="5:5">
      <c r="E54" s="20">
        <f>E53*13-'2022.10-2023.12'!B3</f>
        <v>1650280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zoomScale="130" zoomScaleNormal="130" workbookViewId="0">
      <selection activeCell="H25" sqref="H25"/>
    </sheetView>
  </sheetViews>
  <sheetFormatPr defaultColWidth="9" defaultRowHeight="13.5"/>
  <cols>
    <col min="1" max="1" width="25.375" customWidth="1"/>
    <col min="2" max="2" width="16.25" customWidth="1"/>
    <col min="3" max="3" width="14.875" customWidth="1"/>
    <col min="4" max="4" width="19.125" style="1" customWidth="1"/>
    <col min="5" max="5" width="7.375" customWidth="1"/>
    <col min="6" max="6" width="13.75" customWidth="1"/>
    <col min="7" max="7" width="5.125" customWidth="1"/>
    <col min="9" max="9" width="10.375" customWidth="1"/>
    <col min="10" max="10" width="14.875" customWidth="1"/>
    <col min="11" max="11" width="12.625"/>
  </cols>
  <sheetData>
    <row r="1" spans="1:7">
      <c r="A1" s="1" t="s">
        <v>59</v>
      </c>
      <c r="B1" s="1"/>
      <c r="C1" s="1"/>
      <c r="E1" s="1"/>
      <c r="F1" s="1"/>
      <c r="G1" s="1"/>
    </row>
    <row r="2" s="1" customFormat="1" spans="1:7">
      <c r="A2" s="2" t="s">
        <v>60</v>
      </c>
      <c r="B2" s="2" t="s">
        <v>61</v>
      </c>
      <c r="C2" s="2" t="s">
        <v>62</v>
      </c>
      <c r="D2" s="2" t="s">
        <v>63</v>
      </c>
      <c r="E2" s="2" t="s">
        <v>64</v>
      </c>
      <c r="F2" s="2" t="s">
        <v>65</v>
      </c>
      <c r="G2" s="2" t="s">
        <v>6</v>
      </c>
    </row>
    <row r="3" spans="1:7">
      <c r="A3" s="3">
        <v>752527.68</v>
      </c>
      <c r="B3" s="3">
        <f>租赁房产明细!E53/2</f>
        <v>66011.2</v>
      </c>
      <c r="C3" s="3">
        <f>A3/1.09</f>
        <v>690392.366972477</v>
      </c>
      <c r="D3" s="4" t="s">
        <v>66</v>
      </c>
      <c r="E3" s="5">
        <v>0.06</v>
      </c>
      <c r="F3" s="3">
        <f>C3*E3</f>
        <v>41423.5420183486</v>
      </c>
      <c r="G3" s="6"/>
    </row>
    <row r="4" spans="1:7">
      <c r="A4" s="7" t="s">
        <v>67</v>
      </c>
      <c r="B4" s="3"/>
      <c r="C4" s="3"/>
      <c r="D4" s="4" t="s">
        <v>68</v>
      </c>
      <c r="E4" s="5"/>
      <c r="F4" s="3">
        <f>243457.14+9.9</f>
        <v>243467.04</v>
      </c>
      <c r="G4" s="6"/>
    </row>
    <row r="5" spans="1:7">
      <c r="A5" s="8"/>
      <c r="B5" s="3"/>
      <c r="C5" s="3"/>
      <c r="D5" s="4" t="s">
        <v>69</v>
      </c>
      <c r="E5" s="5"/>
      <c r="F5" s="3">
        <f>F3-F4</f>
        <v>-202043.497981651</v>
      </c>
      <c r="G5" s="6"/>
    </row>
    <row r="6" spans="1:7">
      <c r="A6" s="8"/>
      <c r="B6" s="6" t="s">
        <v>70</v>
      </c>
      <c r="C6" s="3">
        <f>F3</f>
        <v>41423.5420183486</v>
      </c>
      <c r="D6" s="9" t="s">
        <v>71</v>
      </c>
      <c r="E6" s="10">
        <v>0.07</v>
      </c>
      <c r="F6" s="3">
        <f t="shared" ref="F6:F8" si="0">IF(F5&lt;0,0,F5*E6)</f>
        <v>0</v>
      </c>
      <c r="G6" s="6"/>
    </row>
    <row r="7" spans="1:7">
      <c r="A7" s="8"/>
      <c r="B7" s="6" t="s">
        <v>70</v>
      </c>
      <c r="C7" s="3">
        <f>C6</f>
        <v>41423.5420183486</v>
      </c>
      <c r="D7" s="9" t="s">
        <v>72</v>
      </c>
      <c r="E7" s="10">
        <v>0.03</v>
      </c>
      <c r="F7" s="3">
        <f>IF(F5&lt;0,0,F5*E7)</f>
        <v>0</v>
      </c>
      <c r="G7" s="6"/>
    </row>
    <row r="8" spans="1:7">
      <c r="A8" s="11"/>
      <c r="B8" s="6" t="s">
        <v>70</v>
      </c>
      <c r="C8" s="3">
        <f>C7</f>
        <v>41423.5420183486</v>
      </c>
      <c r="D8" s="9" t="s">
        <v>73</v>
      </c>
      <c r="E8" s="10">
        <v>0.02</v>
      </c>
      <c r="F8" s="3">
        <f>IF(F5&lt;0,0,F5*E8)</f>
        <v>0</v>
      </c>
      <c r="G8" s="6"/>
    </row>
    <row r="9" spans="1:7">
      <c r="A9" s="11"/>
      <c r="B9" s="6"/>
      <c r="C9" s="3"/>
      <c r="D9" s="9" t="s">
        <v>74</v>
      </c>
      <c r="E9" s="12">
        <v>0.001</v>
      </c>
      <c r="F9" s="3">
        <f>A3*E9</f>
        <v>752.52768</v>
      </c>
      <c r="G9" s="6"/>
    </row>
    <row r="10" hidden="1" spans="1:7">
      <c r="A10" s="6"/>
      <c r="B10" s="6"/>
      <c r="C10" s="3">
        <f>C3</f>
        <v>690392.366972477</v>
      </c>
      <c r="D10" s="9" t="s">
        <v>75</v>
      </c>
      <c r="E10" s="10">
        <v>0.12</v>
      </c>
      <c r="F10" s="3">
        <f t="shared" ref="F10:F14" si="1">C10*E10</f>
        <v>82847.0840366972</v>
      </c>
      <c r="G10" s="6"/>
    </row>
    <row r="11" s="1" customFormat="1" hidden="1" spans="1:10">
      <c r="A11" s="2"/>
      <c r="B11" s="2"/>
      <c r="C11" s="13" t="s">
        <v>76</v>
      </c>
      <c r="D11" s="2"/>
      <c r="E11" s="14" t="s">
        <v>77</v>
      </c>
      <c r="F11" s="13"/>
      <c r="G11" s="2"/>
      <c r="J11"/>
    </row>
    <row r="12" hidden="1" spans="1:8">
      <c r="A12" s="6"/>
      <c r="B12" s="6"/>
      <c r="C12" s="3">
        <f>租赁房产明细!C53</f>
        <v>253.210628</v>
      </c>
      <c r="D12" s="6" t="s">
        <v>78</v>
      </c>
      <c r="E12" s="15">
        <v>12</v>
      </c>
      <c r="F12" s="3">
        <f t="shared" si="1"/>
        <v>3038.527536</v>
      </c>
      <c r="G12" s="6"/>
      <c r="H12" t="s">
        <v>79</v>
      </c>
    </row>
    <row r="13" spans="1:7">
      <c r="A13" s="6" t="s">
        <v>80</v>
      </c>
      <c r="B13" s="6"/>
      <c r="C13" s="3"/>
      <c r="D13" s="6"/>
      <c r="E13" s="15"/>
      <c r="F13" s="3">
        <f>SUM(F6:F9)</f>
        <v>752.52768</v>
      </c>
      <c r="G13" s="6"/>
    </row>
    <row r="14" spans="1:7">
      <c r="A14" s="16" t="s">
        <v>81</v>
      </c>
      <c r="B14" s="6"/>
      <c r="C14" s="3">
        <f>C3</f>
        <v>690392.366972477</v>
      </c>
      <c r="D14" s="4" t="s">
        <v>82</v>
      </c>
      <c r="E14" s="10">
        <v>0.03</v>
      </c>
      <c r="F14" s="3">
        <f>ROUND(C14*E14,2)</f>
        <v>20711.77</v>
      </c>
      <c r="G14" s="6"/>
    </row>
    <row r="15" spans="1:7">
      <c r="A15" s="17"/>
      <c r="B15" s="6" t="s">
        <v>70</v>
      </c>
      <c r="C15" s="3">
        <f>F14</f>
        <v>20711.77</v>
      </c>
      <c r="D15" s="9" t="s">
        <v>71</v>
      </c>
      <c r="E15" s="10">
        <v>0.07</v>
      </c>
      <c r="F15" s="3">
        <f t="shared" ref="F15:F17" si="2">C15*E15/2</f>
        <v>724.91195</v>
      </c>
      <c r="G15" s="6"/>
    </row>
    <row r="16" spans="1:7">
      <c r="A16" s="17"/>
      <c r="B16" s="6" t="s">
        <v>70</v>
      </c>
      <c r="C16" s="3">
        <f>F14</f>
        <v>20711.77</v>
      </c>
      <c r="D16" s="9" t="s">
        <v>72</v>
      </c>
      <c r="E16" s="10">
        <v>0.03</v>
      </c>
      <c r="F16" s="3">
        <v>310.67</v>
      </c>
      <c r="G16" s="6"/>
    </row>
    <row r="17" spans="1:7">
      <c r="A17" s="18"/>
      <c r="B17" s="6" t="s">
        <v>70</v>
      </c>
      <c r="C17" s="3">
        <f>F14</f>
        <v>20711.77</v>
      </c>
      <c r="D17" s="9" t="s">
        <v>73</v>
      </c>
      <c r="E17" s="10">
        <v>0.02</v>
      </c>
      <c r="F17" s="3">
        <f t="shared" si="2"/>
        <v>207.1177</v>
      </c>
      <c r="G17" s="6"/>
    </row>
    <row r="18" spans="1:7">
      <c r="A18" s="6" t="s">
        <v>80</v>
      </c>
      <c r="B18" s="6"/>
      <c r="C18" s="3"/>
      <c r="D18" s="6"/>
      <c r="E18" s="15"/>
      <c r="F18" s="3">
        <f>SUM(F14:F17)</f>
        <v>21954.46965</v>
      </c>
      <c r="G18" s="6"/>
    </row>
    <row r="19" spans="1:7">
      <c r="A19" s="6" t="s">
        <v>58</v>
      </c>
      <c r="B19" s="6"/>
      <c r="C19" s="6"/>
      <c r="D19" s="2"/>
      <c r="E19" s="6"/>
      <c r="F19" s="3">
        <f>F13+F18</f>
        <v>22706.99733</v>
      </c>
      <c r="G19" s="6"/>
    </row>
    <row r="21" spans="1:2">
      <c r="A21" s="6" t="s">
        <v>83</v>
      </c>
      <c r="B21" s="3">
        <f>C3</f>
        <v>690392.366972477</v>
      </c>
    </row>
    <row r="22" spans="1:3">
      <c r="A22" s="6" t="s">
        <v>84</v>
      </c>
      <c r="B22" s="3">
        <f>62160.7</f>
        <v>62160.7</v>
      </c>
      <c r="C22" s="19"/>
    </row>
    <row r="23" spans="1:2">
      <c r="A23" s="6" t="s">
        <v>85</v>
      </c>
      <c r="B23" s="3">
        <v>9736.39</v>
      </c>
    </row>
    <row r="24" spans="1:2">
      <c r="A24" s="6" t="s">
        <v>86</v>
      </c>
      <c r="B24" s="3">
        <v>-21176.86</v>
      </c>
    </row>
    <row r="25" spans="1:2">
      <c r="A25" s="6" t="s">
        <v>87</v>
      </c>
      <c r="B25" s="3">
        <v>-55.78</v>
      </c>
    </row>
    <row r="26" spans="1:3">
      <c r="A26" s="6" t="s">
        <v>88</v>
      </c>
      <c r="B26" s="3">
        <f>B21-B22-B23-B24-B25</f>
        <v>639727.916972477</v>
      </c>
      <c r="C26" s="20"/>
    </row>
    <row r="27" spans="1:3">
      <c r="A27" s="6" t="s">
        <v>89</v>
      </c>
      <c r="B27" s="3">
        <v>655.94</v>
      </c>
      <c r="C27" s="20"/>
    </row>
    <row r="28" spans="1:3">
      <c r="A28" s="6" t="s">
        <v>90</v>
      </c>
      <c r="B28" s="10">
        <v>0.05</v>
      </c>
      <c r="C28" s="20" t="s">
        <v>91</v>
      </c>
    </row>
    <row r="29" spans="1:3">
      <c r="A29" s="6" t="s">
        <v>92</v>
      </c>
      <c r="B29" s="3">
        <f>(B26-B27)*B28</f>
        <v>31953.5988486239</v>
      </c>
      <c r="C29" s="20"/>
    </row>
    <row r="30" spans="3:3">
      <c r="C30" s="20"/>
    </row>
    <row r="31" spans="3:3">
      <c r="C31" s="20"/>
    </row>
  </sheetData>
  <mergeCells count="3">
    <mergeCell ref="A1:G1"/>
    <mergeCell ref="A4:A8"/>
    <mergeCell ref="A14:A17"/>
  </mergeCell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租赁房产明细</vt:lpstr>
      <vt:lpstr>2022.10-2023.12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Ting风吟</cp:lastModifiedBy>
  <dcterms:created xsi:type="dcterms:W3CDTF">2023-12-25T03:24:00Z</dcterms:created>
  <dcterms:modified xsi:type="dcterms:W3CDTF">2024-01-13T05:39:52Z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DA28FECA841B4F3FAF885F292B9949A6_11</vt:lpwstr>
  </property>
  <property fmtid="{D5CDD505-2E9C-101B-9397-08002B2CF9AE}" pid="3" name="KSOProductBuildVer">
    <vt:lpwstr>2052-12.1.0.16120</vt:lpwstr>
  </property>
  <property fmtid="{D5CDD505-2E9C-101B-9397-08002B2CF9AE}" pid="4" name="KSOReadingLayout">
    <vt:bool>true</vt:bool>
  </property>
</Properties>
</file>