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4"/>
  </bookViews>
  <sheets>
    <sheet name="租赁房产明细" sheetId="1" r:id="rId1"/>
    <sheet name="2022.10-2023.12" sheetId="2" r:id="rId2"/>
    <sheet name="2023年度土地使用税、房产税" sheetId="3" r:id="rId3"/>
    <sheet name="2024年上半年土地使用税及房产税" sheetId="5" r:id="rId4"/>
    <sheet name="2024年下半年土地使用税、房产税" sheetId="4" r:id="rId5"/>
  </sheets>
  <externalReferences>
    <externalReference r:id="rId6"/>
  </externalReferences>
  <definedNames>
    <definedName name="jdxzList">[1]代码表!$K$1</definedName>
    <definedName name="sheet0_g_cjpkbz">[1]代码表!$Q$5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疫情减免半个月租金</t>
        </r>
      </text>
    </comment>
  </commentList>
</comments>
</file>

<file path=xl/sharedStrings.xml><?xml version="1.0" encoding="utf-8"?>
<sst xmlns="http://schemas.openxmlformats.org/spreadsheetml/2006/main" count="532" uniqueCount="116">
  <si>
    <t>阿克苏顺裕增值税（单月租金）</t>
  </si>
  <si>
    <t>房屋编号</t>
  </si>
  <si>
    <t>房屋面积</t>
  </si>
  <si>
    <t>土地分摊面积</t>
  </si>
  <si>
    <t>㎡/月/元</t>
  </si>
  <si>
    <t>租金</t>
  </si>
  <si>
    <t>备注</t>
  </si>
  <si>
    <t>成都市天府新区华阳协和下街588号14-401</t>
  </si>
  <si>
    <t>已入账资产</t>
  </si>
  <si>
    <t>已来票，已交税</t>
  </si>
  <si>
    <t>成都市天府新区华阳协和下街588号14-402</t>
  </si>
  <si>
    <t>成都市天府新区华阳协和下街588号14-403</t>
  </si>
  <si>
    <t>成都市天府新区华阳协和下街588号14-404</t>
  </si>
  <si>
    <t>成都市天府新区华阳协和下街588号14-405</t>
  </si>
  <si>
    <t>成都市天府新区华阳协和下街588号14-407</t>
  </si>
  <si>
    <t>成都市天府新区华阳协和下街588号14-408</t>
  </si>
  <si>
    <t>成都市天府新区华阳协和下街588号14-409</t>
  </si>
  <si>
    <t>成都市天府新区华阳协和下街588号14-410</t>
  </si>
  <si>
    <t>成都市天府新区华阳协和下街588号14-411</t>
  </si>
  <si>
    <t>成都市天府新区华阳协和下街588号14-412</t>
  </si>
  <si>
    <t>成都市天府新区华阳协和下街588号14-413</t>
  </si>
  <si>
    <t>成都市天府新区华阳协和下街588号14-414</t>
  </si>
  <si>
    <t>成都市天府新区华阳协和下街588号14-415</t>
  </si>
  <si>
    <t>成都市天府新区华阳协和下街588号14-416</t>
  </si>
  <si>
    <t>成都市天府新区华阳协和下街588号14-417</t>
  </si>
  <si>
    <t>成都市天府新区华阳协和下街588号14-418</t>
  </si>
  <si>
    <t>成都市天府新区华阳协和下街588号14-419</t>
  </si>
  <si>
    <t>成都市天府新区华阳协和下街588号14-425</t>
  </si>
  <si>
    <t>成都市天府新区华阳协和下街588号14-426</t>
  </si>
  <si>
    <t>成都市天府新区华阳协和下街588号14-427</t>
  </si>
  <si>
    <t>成都市天府新区华阳协和下街588号14-428</t>
  </si>
  <si>
    <t>成都市天府新区华阳协和下街588号14-429</t>
  </si>
  <si>
    <t>成都市天府新区华阳协和下街588号14-430</t>
  </si>
  <si>
    <t>成都市天府新区华阳协和下街588号14-431</t>
  </si>
  <si>
    <t>成都市天府新区华阳协和下街588号14-432</t>
  </si>
  <si>
    <t>成都市天府新区华阳协和下街588号14-433</t>
  </si>
  <si>
    <t>成都市天府新区华阳协和下街588号14-434</t>
  </si>
  <si>
    <t>成都市天府新区华阳协和下街588号14-435</t>
  </si>
  <si>
    <t>成都市天府新区华阳协和下街588号14-436</t>
  </si>
  <si>
    <t>成都市天府新区华阳协和下街588号14-510</t>
  </si>
  <si>
    <t>成都市天府新区华阳协和下街588号14-516</t>
  </si>
  <si>
    <t>成都市天府新区华阳协和下街588号14-517</t>
  </si>
  <si>
    <t>成都市天府新区华阳协和下街588号14-518</t>
  </si>
  <si>
    <t>成都市天府新区华阳协和下街588号14-519</t>
  </si>
  <si>
    <t>成都市天府新区华阳协和下街588号14-520</t>
  </si>
  <si>
    <t>成都市天府新区华阳协和下街588号14-521</t>
  </si>
  <si>
    <t>成都市天府新区华阳协和下街588号14-522</t>
  </si>
  <si>
    <t>成都市天府新区华阳协和下街588号14-524</t>
  </si>
  <si>
    <t>成都市天府新区华阳协和下街588号14-527</t>
  </si>
  <si>
    <t>成都市天府新区华阳协和下街588号14-528</t>
  </si>
  <si>
    <t>成都市天府新区华阳协和下街588号14-501</t>
  </si>
  <si>
    <t>未交付</t>
  </si>
  <si>
    <t>成都市天府新区华阳协和下街588号14-504</t>
  </si>
  <si>
    <t>成都市天府新区华阳协和下街588号14-505</t>
  </si>
  <si>
    <t>成都市天府新区华阳协和下街588号14-506</t>
  </si>
  <si>
    <t>成都市天府新区华阳协和下街588号14-507</t>
  </si>
  <si>
    <t>成都市天府新区华阳协和下街588号14-508</t>
  </si>
  <si>
    <t>成都市天府新区华阳协和下街588号14-509</t>
  </si>
  <si>
    <t>成都市天府新区华阳协和下街588号14-515</t>
  </si>
  <si>
    <t>成都市天府新区华阳协和下街588号14-523</t>
  </si>
  <si>
    <t>合计</t>
  </si>
  <si>
    <t>2022年10月-2023年12月共15个月税金计提</t>
  </si>
  <si>
    <t>不动产租赁收入（含税）</t>
  </si>
  <si>
    <t>减免金额</t>
  </si>
  <si>
    <t>计税依据</t>
  </si>
  <si>
    <t>税种</t>
  </si>
  <si>
    <t>税率</t>
  </si>
  <si>
    <t>税金</t>
  </si>
  <si>
    <t>增值税-销项税</t>
  </si>
  <si>
    <t>阿克苏地区税务申报6%</t>
  </si>
  <si>
    <t>增值税-进项税</t>
  </si>
  <si>
    <t>应交增值税</t>
  </si>
  <si>
    <t>小微企业减免50%</t>
  </si>
  <si>
    <t>城建税</t>
  </si>
  <si>
    <t>教育费附加</t>
  </si>
  <si>
    <t>地方教育附加</t>
  </si>
  <si>
    <t>印花税（财产租赁）</t>
  </si>
  <si>
    <t>房产税（从租）</t>
  </si>
  <si>
    <t>土地使用面积</t>
  </si>
  <si>
    <t>单价</t>
  </si>
  <si>
    <t>土地使用税</t>
  </si>
  <si>
    <t>县一级用地</t>
  </si>
  <si>
    <t>小计</t>
  </si>
  <si>
    <t>成都税务局预缴3%</t>
  </si>
  <si>
    <t>预缴增值税</t>
  </si>
  <si>
    <t>业务收入</t>
  </si>
  <si>
    <t>其他业务成本</t>
  </si>
  <si>
    <t>税金及附加</t>
  </si>
  <si>
    <t>管理费用</t>
  </si>
  <si>
    <t>财务费用</t>
  </si>
  <si>
    <t>利润总额</t>
  </si>
  <si>
    <t>以前年度可弥补亏损</t>
  </si>
  <si>
    <t>企业所得税税率</t>
  </si>
  <si>
    <t>小型微利企业政策税率5%</t>
  </si>
  <si>
    <t>年度企业所得税</t>
  </si>
  <si>
    <t>11-12月租金</t>
  </si>
  <si>
    <t>应交税额</t>
  </si>
  <si>
    <t>逾期天数</t>
  </si>
  <si>
    <t>利率</t>
  </si>
  <si>
    <t>罚息</t>
  </si>
  <si>
    <t>计税单价</t>
  </si>
  <si>
    <t>房产信息</t>
  </si>
  <si>
    <t>房产税</t>
  </si>
  <si>
    <r>
      <rPr>
        <sz val="9"/>
        <color indexed="10"/>
        <rFont val="宋体"/>
        <charset val="134"/>
      </rPr>
      <t>*</t>
    </r>
    <r>
      <rPr>
        <sz val="9"/>
        <color indexed="8"/>
        <rFont val="宋体"/>
        <charset val="134"/>
      </rPr>
      <t>房屋坐落详细地址</t>
    </r>
  </si>
  <si>
    <r>
      <rPr>
        <sz val="9"/>
        <color indexed="10"/>
        <rFont val="宋体"/>
        <charset val="134"/>
      </rPr>
      <t>*</t>
    </r>
    <r>
      <rPr>
        <sz val="9"/>
        <color indexed="8"/>
        <rFont val="宋体"/>
        <charset val="134"/>
      </rPr>
      <t>房屋所属税务所（科、分局</t>
    </r>
  </si>
  <si>
    <r>
      <rPr>
        <sz val="9"/>
        <color indexed="10"/>
        <rFont val="宋体"/>
        <charset val="134"/>
      </rPr>
      <t>*</t>
    </r>
    <r>
      <rPr>
        <sz val="9"/>
        <color indexed="8"/>
        <rFont val="宋体"/>
        <charset val="134"/>
      </rPr>
      <t>房产取得时间</t>
    </r>
  </si>
  <si>
    <r>
      <rPr>
        <sz val="9"/>
        <color indexed="10"/>
        <rFont val="宋体"/>
        <charset val="134"/>
      </rPr>
      <t>*</t>
    </r>
    <r>
      <rPr>
        <sz val="9"/>
        <color indexed="8"/>
        <rFont val="宋体"/>
        <charset val="134"/>
      </rPr>
      <t>建筑面积</t>
    </r>
  </si>
  <si>
    <r>
      <rPr>
        <sz val="9"/>
        <color indexed="10"/>
        <rFont val="宋体"/>
        <charset val="134"/>
      </rPr>
      <t>*</t>
    </r>
    <r>
      <rPr>
        <sz val="9"/>
        <color indexed="8"/>
        <rFont val="宋体"/>
        <charset val="134"/>
      </rPr>
      <t xml:space="preserve">房产原值 </t>
    </r>
  </si>
  <si>
    <r>
      <rPr>
        <sz val="9"/>
        <color rgb="FFFF0000"/>
        <rFont val="宋体"/>
        <charset val="134"/>
      </rPr>
      <t>*</t>
    </r>
    <r>
      <rPr>
        <sz val="9"/>
        <rFont val="宋体"/>
        <charset val="134"/>
      </rPr>
      <t>占用土地面积（应税信息）</t>
    </r>
  </si>
  <si>
    <t>计税比例</t>
  </si>
  <si>
    <t>本年税金（减半征收）</t>
  </si>
  <si>
    <t>1-6月税金(房产税）</t>
  </si>
  <si>
    <t>1-6月税金(土地使用税）</t>
  </si>
  <si>
    <t>15101238200|国家税务总局四川天府新区税务局第一税务所</t>
  </si>
  <si>
    <t>7-12月税金(房产税）</t>
  </si>
  <si>
    <t>7-12月税金(土地使用税）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</si>
</sst>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8" formatCode="&quot;￥&quot;#,##0.00;[Red]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.00;[Red]#,##0.00"/>
    <numFmt numFmtId="178" formatCode="yyyy/mm/dd"/>
    <numFmt numFmtId="179" formatCode="0.00;[Red]0.00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indexed="8"/>
      <name val="宋体"/>
      <charset val="134"/>
    </font>
    <font>
      <sz val="9"/>
      <color rgb="FFFF0000"/>
      <name val="宋体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color indexed="10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11" applyNumberFormat="0" applyAlignment="0" applyProtection="0">
      <alignment vertical="center"/>
    </xf>
    <xf numFmtId="0" fontId="14" fillId="7" borderId="12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8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176" fontId="2" fillId="2" borderId="1" xfId="0" applyNumberFormat="1" applyFont="1" applyFill="1" applyBorder="1" applyAlignment="1" applyProtection="1">
      <alignment horizontal="center" vertical="center" wrapText="1"/>
    </xf>
    <xf numFmtId="177" fontId="3" fillId="2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2" borderId="1" xfId="0" applyNumberFormat="1" applyFill="1" applyBorder="1">
      <alignment vertical="center"/>
    </xf>
    <xf numFmtId="49" fontId="0" fillId="2" borderId="1" xfId="0" applyNumberFormat="1" applyFont="1" applyFill="1" applyBorder="1" applyAlignment="1"/>
    <xf numFmtId="178" fontId="0" fillId="2" borderId="1" xfId="0" applyNumberFormat="1" applyFont="1" applyFill="1" applyBorder="1" applyAlignment="1"/>
    <xf numFmtId="179" fontId="0" fillId="2" borderId="1" xfId="0" applyNumberFormat="1" applyFill="1" applyBorder="1">
      <alignment vertical="center"/>
    </xf>
    <xf numFmtId="176" fontId="0" fillId="2" borderId="1" xfId="0" applyNumberFormat="1" applyFill="1" applyBorder="1" applyAlignment="1"/>
    <xf numFmtId="0" fontId="0" fillId="0" borderId="1" xfId="0" applyBorder="1">
      <alignment vertical="center"/>
    </xf>
    <xf numFmtId="10" fontId="0" fillId="0" borderId="1" xfId="0" applyNumberFormat="1" applyBorder="1">
      <alignment vertical="center"/>
    </xf>
    <xf numFmtId="176" fontId="0" fillId="2" borderId="1" xfId="0" applyNumberFormat="1" applyFill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>
      <alignment vertical="center"/>
    </xf>
    <xf numFmtId="176" fontId="0" fillId="3" borderId="1" xfId="0" applyNumberFormat="1" applyFill="1" applyBorder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0" fillId="0" borderId="5" xfId="0" applyNumberFormat="1" applyBorder="1">
      <alignment vertical="center"/>
    </xf>
    <xf numFmtId="0" fontId="0" fillId="0" borderId="5" xfId="0" applyBorder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>
      <alignment vertical="center"/>
    </xf>
    <xf numFmtId="176" fontId="0" fillId="4" borderId="1" xfId="0" applyNumberFormat="1" applyFill="1" applyBorder="1">
      <alignment vertical="center"/>
    </xf>
    <xf numFmtId="9" fontId="0" fillId="4" borderId="1" xfId="0" applyNumberFormat="1" applyFill="1" applyBorder="1">
      <alignment vertical="center"/>
    </xf>
    <xf numFmtId="176" fontId="0" fillId="0" borderId="1" xfId="0" applyNumberFormat="1" applyBorder="1" applyAlignment="1">
      <alignment horizontal="left" vertical="center"/>
    </xf>
    <xf numFmtId="9" fontId="0" fillId="0" borderId="1" xfId="0" applyNumberFormat="1" applyBorder="1">
      <alignment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9" fontId="0" fillId="0" borderId="1" xfId="3" applyNumberFormat="1" applyBorder="1">
      <alignment vertical="center"/>
    </xf>
    <xf numFmtId="176" fontId="0" fillId="0" borderId="7" xfId="0" applyNumberFormat="1" applyBorder="1" applyAlignment="1">
      <alignment horizontal="center" vertical="center"/>
    </xf>
    <xf numFmtId="10" fontId="0" fillId="0" borderId="1" xfId="3" applyNumberFormat="1" applyBorder="1">
      <alignment vertical="center"/>
    </xf>
    <xf numFmtId="176" fontId="0" fillId="0" borderId="1" xfId="0" applyNumberFormat="1" applyBorder="1" applyAlignment="1">
      <alignment horizontal="center" vertical="center"/>
    </xf>
    <xf numFmtId="9" fontId="0" fillId="0" borderId="1" xfId="3" applyNumberFormat="1" applyBorder="1" applyAlignment="1">
      <alignment horizontal="center" vertical="center"/>
    </xf>
    <xf numFmtId="176" fontId="0" fillId="0" borderId="1" xfId="3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8" fontId="0" fillId="0" borderId="0" xfId="0" applyNumberFormat="1">
      <alignment vertical="center"/>
    </xf>
    <xf numFmtId="4" fontId="0" fillId="0" borderId="0" xfId="0" applyNumberForma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5151;&#20135;&#31246;&#28304;&#37319;&#38598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房产税申报-房产税税源信息采集"/>
      <sheetName val="从价应税信息减免明细表"/>
      <sheetName val="从租应税信息减免明细表"/>
      <sheetName val="代码表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4"/>
  <sheetViews>
    <sheetView zoomScale="115" zoomScaleNormal="115" workbookViewId="0">
      <selection activeCell="J54" sqref="J54"/>
    </sheetView>
  </sheetViews>
  <sheetFormatPr defaultColWidth="9" defaultRowHeight="13.5"/>
  <cols>
    <col min="1" max="1" width="39.6333333333333" customWidth="1"/>
    <col min="2" max="2" width="10.3833333333333" style="2"/>
    <col min="3" max="3" width="14.8916666666667" style="2" customWidth="1"/>
    <col min="5" max="5" width="14.8833333333333" style="2" customWidth="1"/>
    <col min="6" max="6" width="10.875" style="2" customWidth="1"/>
    <col min="7" max="7" width="15" customWidth="1"/>
    <col min="10" max="10" width="14.8833333333333" customWidth="1"/>
  </cols>
  <sheetData>
    <row r="1" ht="23" customHeight="1" spans="1:6">
      <c r="A1" s="24" t="s">
        <v>0</v>
      </c>
      <c r="B1" s="24"/>
      <c r="C1" s="24"/>
      <c r="D1" s="24"/>
      <c r="E1" s="24"/>
      <c r="F1" s="24"/>
    </row>
    <row r="2" s="23" customFormat="1" spans="1:6">
      <c r="A2" s="3" t="s">
        <v>1</v>
      </c>
      <c r="B2" s="25" t="s">
        <v>2</v>
      </c>
      <c r="C2" s="25" t="s">
        <v>3</v>
      </c>
      <c r="D2" s="3" t="s">
        <v>4</v>
      </c>
      <c r="E2" s="25" t="s">
        <v>5</v>
      </c>
      <c r="F2" s="25" t="s">
        <v>6</v>
      </c>
    </row>
    <row r="3" spans="1:7">
      <c r="A3" s="13" t="s">
        <v>7</v>
      </c>
      <c r="B3" s="21">
        <v>81.38</v>
      </c>
      <c r="C3" s="21">
        <v>6.24</v>
      </c>
      <c r="D3" s="13">
        <v>40</v>
      </c>
      <c r="E3" s="21">
        <f>B3*D3</f>
        <v>3255.2</v>
      </c>
      <c r="F3" s="21" t="s">
        <v>8</v>
      </c>
      <c r="G3" t="s">
        <v>9</v>
      </c>
    </row>
    <row r="4" spans="1:7">
      <c r="A4" s="13" t="s">
        <v>10</v>
      </c>
      <c r="B4" s="21">
        <v>72.38</v>
      </c>
      <c r="C4" s="21">
        <v>5.55</v>
      </c>
      <c r="D4" s="13">
        <v>40</v>
      </c>
      <c r="E4" s="21">
        <f t="shared" ref="E4:E44" si="0">B4*D4</f>
        <v>2895.2</v>
      </c>
      <c r="F4" s="21" t="s">
        <v>8</v>
      </c>
      <c r="G4" t="s">
        <v>9</v>
      </c>
    </row>
    <row r="5" spans="1:7">
      <c r="A5" s="13" t="s">
        <v>11</v>
      </c>
      <c r="B5" s="21">
        <v>37.08</v>
      </c>
      <c r="C5" s="21">
        <v>2.85</v>
      </c>
      <c r="D5" s="13">
        <v>40</v>
      </c>
      <c r="E5" s="21">
        <f t="shared" si="0"/>
        <v>1483.2</v>
      </c>
      <c r="F5" s="21" t="s">
        <v>8</v>
      </c>
      <c r="G5" t="s">
        <v>9</v>
      </c>
    </row>
    <row r="6" spans="1:7">
      <c r="A6" s="13" t="s">
        <v>12</v>
      </c>
      <c r="B6" s="21">
        <v>78.37</v>
      </c>
      <c r="C6" s="21">
        <v>6.01</v>
      </c>
      <c r="D6" s="13">
        <v>40</v>
      </c>
      <c r="E6" s="21">
        <f t="shared" si="0"/>
        <v>3134.8</v>
      </c>
      <c r="F6" s="21" t="s">
        <v>8</v>
      </c>
      <c r="G6" t="s">
        <v>9</v>
      </c>
    </row>
    <row r="7" spans="1:7">
      <c r="A7" s="13" t="s">
        <v>13</v>
      </c>
      <c r="B7" s="21">
        <v>83.13</v>
      </c>
      <c r="C7" s="21">
        <v>6.38</v>
      </c>
      <c r="D7" s="13">
        <v>40</v>
      </c>
      <c r="E7" s="21">
        <f t="shared" si="0"/>
        <v>3325.2</v>
      </c>
      <c r="F7" s="21" t="s">
        <v>8</v>
      </c>
      <c r="G7" t="s">
        <v>9</v>
      </c>
    </row>
    <row r="8" spans="1:7">
      <c r="A8" s="13" t="s">
        <v>14</v>
      </c>
      <c r="B8" s="21">
        <v>72.34</v>
      </c>
      <c r="C8" s="21">
        <v>5.55</v>
      </c>
      <c r="D8" s="13">
        <v>40</v>
      </c>
      <c r="E8" s="21">
        <f t="shared" si="0"/>
        <v>2893.6</v>
      </c>
      <c r="F8" s="21" t="s">
        <v>8</v>
      </c>
      <c r="G8" t="s">
        <v>9</v>
      </c>
    </row>
    <row r="9" spans="1:7">
      <c r="A9" s="13" t="s">
        <v>15</v>
      </c>
      <c r="B9" s="21">
        <v>73.19</v>
      </c>
      <c r="C9" s="21">
        <v>5.62</v>
      </c>
      <c r="D9" s="13">
        <v>40</v>
      </c>
      <c r="E9" s="21">
        <f t="shared" si="0"/>
        <v>2927.6</v>
      </c>
      <c r="F9" s="21" t="s">
        <v>8</v>
      </c>
      <c r="G9" t="s">
        <v>9</v>
      </c>
    </row>
    <row r="10" spans="1:10">
      <c r="A10" s="13" t="s">
        <v>16</v>
      </c>
      <c r="B10" s="21">
        <v>36.36</v>
      </c>
      <c r="C10" s="21">
        <v>2.79</v>
      </c>
      <c r="D10" s="13">
        <v>40</v>
      </c>
      <c r="E10" s="21">
        <f t="shared" si="0"/>
        <v>1454.4</v>
      </c>
      <c r="F10" s="21" t="s">
        <v>8</v>
      </c>
      <c r="G10" t="s">
        <v>9</v>
      </c>
      <c r="J10" s="2"/>
    </row>
    <row r="11" spans="1:10">
      <c r="A11" s="13" t="s">
        <v>17</v>
      </c>
      <c r="B11" s="21">
        <v>62.6</v>
      </c>
      <c r="C11" s="21">
        <v>4.8</v>
      </c>
      <c r="D11" s="13">
        <v>40</v>
      </c>
      <c r="E11" s="21">
        <f t="shared" si="0"/>
        <v>2504</v>
      </c>
      <c r="F11" s="21" t="s">
        <v>8</v>
      </c>
      <c r="G11" t="s">
        <v>9</v>
      </c>
      <c r="J11" s="2"/>
    </row>
    <row r="12" spans="1:10">
      <c r="A12" s="13" t="s">
        <v>18</v>
      </c>
      <c r="B12" s="21">
        <v>52.7</v>
      </c>
      <c r="C12" s="21">
        <v>4.04</v>
      </c>
      <c r="D12" s="13">
        <v>40</v>
      </c>
      <c r="E12" s="21">
        <f t="shared" si="0"/>
        <v>2108</v>
      </c>
      <c r="F12" s="21" t="s">
        <v>8</v>
      </c>
      <c r="G12" t="s">
        <v>9</v>
      </c>
      <c r="J12" s="2"/>
    </row>
    <row r="13" spans="1:7">
      <c r="A13" s="13" t="s">
        <v>19</v>
      </c>
      <c r="B13" s="21">
        <v>59.98</v>
      </c>
      <c r="C13" s="21">
        <v>4.6</v>
      </c>
      <c r="D13" s="13">
        <v>40</v>
      </c>
      <c r="E13" s="21">
        <f t="shared" si="0"/>
        <v>2399.2</v>
      </c>
      <c r="F13" s="21" t="s">
        <v>8</v>
      </c>
      <c r="G13" t="s">
        <v>9</v>
      </c>
    </row>
    <row r="14" spans="1:7">
      <c r="A14" s="13" t="s">
        <v>20</v>
      </c>
      <c r="B14" s="21">
        <v>56.32</v>
      </c>
      <c r="C14" s="21">
        <v>4.32</v>
      </c>
      <c r="D14" s="13">
        <v>40</v>
      </c>
      <c r="E14" s="21">
        <f t="shared" si="0"/>
        <v>2252.8</v>
      </c>
      <c r="F14" s="21" t="s">
        <v>8</v>
      </c>
      <c r="G14" t="s">
        <v>9</v>
      </c>
    </row>
    <row r="15" spans="1:7">
      <c r="A15" s="13" t="s">
        <v>21</v>
      </c>
      <c r="B15" s="21">
        <v>48.85</v>
      </c>
      <c r="C15" s="21">
        <v>3.75</v>
      </c>
      <c r="D15" s="13">
        <v>40</v>
      </c>
      <c r="E15" s="21">
        <f t="shared" si="0"/>
        <v>1954</v>
      </c>
      <c r="F15" s="21" t="s">
        <v>8</v>
      </c>
      <c r="G15" t="s">
        <v>9</v>
      </c>
    </row>
    <row r="16" spans="1:7">
      <c r="A16" s="13" t="s">
        <v>22</v>
      </c>
      <c r="B16" s="21">
        <v>48.92</v>
      </c>
      <c r="C16" s="21">
        <v>3.75</v>
      </c>
      <c r="D16" s="13">
        <v>40</v>
      </c>
      <c r="E16" s="21">
        <f t="shared" si="0"/>
        <v>1956.8</v>
      </c>
      <c r="F16" s="21" t="s">
        <v>8</v>
      </c>
      <c r="G16" t="s">
        <v>9</v>
      </c>
    </row>
    <row r="17" spans="1:7">
      <c r="A17" s="13" t="s">
        <v>23</v>
      </c>
      <c r="B17" s="21">
        <v>50.11</v>
      </c>
      <c r="C17" s="21">
        <v>3.84</v>
      </c>
      <c r="D17" s="13">
        <v>40</v>
      </c>
      <c r="E17" s="21">
        <f t="shared" si="0"/>
        <v>2004.4</v>
      </c>
      <c r="F17" s="21" t="s">
        <v>8</v>
      </c>
      <c r="G17" t="s">
        <v>9</v>
      </c>
    </row>
    <row r="18" spans="1:7">
      <c r="A18" s="13" t="s">
        <v>24</v>
      </c>
      <c r="B18" s="21">
        <v>58.77</v>
      </c>
      <c r="C18" s="21">
        <v>4.51</v>
      </c>
      <c r="D18" s="13">
        <v>40</v>
      </c>
      <c r="E18" s="21">
        <f t="shared" si="0"/>
        <v>2350.8</v>
      </c>
      <c r="F18" s="21" t="s">
        <v>8</v>
      </c>
      <c r="G18" t="s">
        <v>9</v>
      </c>
    </row>
    <row r="19" spans="1:7">
      <c r="A19" s="13" t="s">
        <v>25</v>
      </c>
      <c r="B19" s="21">
        <v>44.14</v>
      </c>
      <c r="C19" s="21">
        <v>3.39</v>
      </c>
      <c r="D19" s="13">
        <v>40</v>
      </c>
      <c r="E19" s="21">
        <f t="shared" si="0"/>
        <v>1765.6</v>
      </c>
      <c r="F19" s="21" t="s">
        <v>8</v>
      </c>
      <c r="G19" t="s">
        <v>9</v>
      </c>
    </row>
    <row r="20" spans="1:7">
      <c r="A20" s="13" t="s">
        <v>26</v>
      </c>
      <c r="B20" s="21">
        <v>69.57</v>
      </c>
      <c r="C20" s="21">
        <v>5.34</v>
      </c>
      <c r="D20" s="13">
        <v>40</v>
      </c>
      <c r="E20" s="21">
        <f t="shared" si="0"/>
        <v>2782.8</v>
      </c>
      <c r="F20" s="21" t="s">
        <v>8</v>
      </c>
      <c r="G20" t="s">
        <v>9</v>
      </c>
    </row>
    <row r="21" spans="1:7">
      <c r="A21" s="13" t="s">
        <v>27</v>
      </c>
      <c r="B21" s="21">
        <v>75.96</v>
      </c>
      <c r="C21" s="21">
        <v>5.83</v>
      </c>
      <c r="D21" s="13">
        <v>40</v>
      </c>
      <c r="E21" s="21">
        <f t="shared" si="0"/>
        <v>3038.4</v>
      </c>
      <c r="F21" s="21" t="s">
        <v>8</v>
      </c>
      <c r="G21" t="s">
        <v>9</v>
      </c>
    </row>
    <row r="22" spans="1:7">
      <c r="A22" s="13" t="s">
        <v>28</v>
      </c>
      <c r="B22" s="21">
        <v>94.06</v>
      </c>
      <c r="C22" s="21">
        <v>7.22</v>
      </c>
      <c r="D22" s="13">
        <v>40</v>
      </c>
      <c r="E22" s="21">
        <f t="shared" si="0"/>
        <v>3762.4</v>
      </c>
      <c r="F22" s="21" t="s">
        <v>8</v>
      </c>
      <c r="G22" t="s">
        <v>9</v>
      </c>
    </row>
    <row r="23" spans="1:7">
      <c r="A23" s="13" t="s">
        <v>29</v>
      </c>
      <c r="B23" s="21">
        <v>73.19</v>
      </c>
      <c r="C23" s="21">
        <v>5.62</v>
      </c>
      <c r="D23" s="13">
        <v>40</v>
      </c>
      <c r="E23" s="21">
        <f t="shared" si="0"/>
        <v>2927.6</v>
      </c>
      <c r="F23" s="21" t="s">
        <v>8</v>
      </c>
      <c r="G23" t="s">
        <v>9</v>
      </c>
    </row>
    <row r="24" spans="1:7">
      <c r="A24" s="13" t="s">
        <v>30</v>
      </c>
      <c r="B24" s="21">
        <v>85.49</v>
      </c>
      <c r="C24" s="21">
        <v>6.56</v>
      </c>
      <c r="D24" s="13">
        <v>40</v>
      </c>
      <c r="E24" s="21">
        <f t="shared" si="0"/>
        <v>3419.6</v>
      </c>
      <c r="F24" s="21" t="s">
        <v>8</v>
      </c>
      <c r="G24" t="s">
        <v>9</v>
      </c>
    </row>
    <row r="25" spans="1:7">
      <c r="A25" s="13" t="s">
        <v>31</v>
      </c>
      <c r="B25" s="21">
        <v>64.19</v>
      </c>
      <c r="C25" s="21">
        <v>4.93</v>
      </c>
      <c r="D25" s="13">
        <v>40</v>
      </c>
      <c r="E25" s="21">
        <f t="shared" si="0"/>
        <v>2567.6</v>
      </c>
      <c r="F25" s="21" t="s">
        <v>8</v>
      </c>
      <c r="G25" t="s">
        <v>9</v>
      </c>
    </row>
    <row r="26" spans="1:7">
      <c r="A26" s="13" t="s">
        <v>32</v>
      </c>
      <c r="B26" s="21">
        <v>62.6</v>
      </c>
      <c r="C26" s="21">
        <v>4.8</v>
      </c>
      <c r="D26" s="13">
        <v>40</v>
      </c>
      <c r="E26" s="21">
        <f t="shared" si="0"/>
        <v>2504</v>
      </c>
      <c r="F26" s="21" t="s">
        <v>8</v>
      </c>
      <c r="G26" t="s">
        <v>9</v>
      </c>
    </row>
    <row r="27" spans="1:7">
      <c r="A27" s="13" t="s">
        <v>33</v>
      </c>
      <c r="B27" s="21">
        <v>65.34</v>
      </c>
      <c r="C27" s="21">
        <v>5.01</v>
      </c>
      <c r="D27" s="13">
        <v>40</v>
      </c>
      <c r="E27" s="21">
        <f t="shared" si="0"/>
        <v>2613.6</v>
      </c>
      <c r="F27" s="21" t="s">
        <v>8</v>
      </c>
      <c r="G27" t="s">
        <v>9</v>
      </c>
    </row>
    <row r="28" spans="1:7">
      <c r="A28" s="13" t="s">
        <v>34</v>
      </c>
      <c r="B28" s="21">
        <v>56.76</v>
      </c>
      <c r="C28" s="21">
        <v>4.36</v>
      </c>
      <c r="D28" s="13">
        <v>40</v>
      </c>
      <c r="E28" s="21">
        <f t="shared" si="0"/>
        <v>2270.4</v>
      </c>
      <c r="F28" s="21" t="s">
        <v>8</v>
      </c>
      <c r="G28" t="s">
        <v>9</v>
      </c>
    </row>
    <row r="29" spans="1:7">
      <c r="A29" s="13" t="s">
        <v>35</v>
      </c>
      <c r="B29" s="21">
        <v>48.92</v>
      </c>
      <c r="C29" s="21">
        <v>3.75</v>
      </c>
      <c r="D29" s="13">
        <v>40</v>
      </c>
      <c r="E29" s="21">
        <f t="shared" si="0"/>
        <v>1956.8</v>
      </c>
      <c r="F29" s="21" t="s">
        <v>8</v>
      </c>
      <c r="G29" t="s">
        <v>9</v>
      </c>
    </row>
    <row r="30" spans="1:7">
      <c r="A30" s="13" t="s">
        <v>36</v>
      </c>
      <c r="B30" s="21">
        <v>48.92</v>
      </c>
      <c r="C30" s="21">
        <v>3.75</v>
      </c>
      <c r="D30" s="13">
        <v>40</v>
      </c>
      <c r="E30" s="21">
        <f t="shared" si="0"/>
        <v>1956.8</v>
      </c>
      <c r="F30" s="21" t="s">
        <v>8</v>
      </c>
      <c r="G30" t="s">
        <v>9</v>
      </c>
    </row>
    <row r="31" spans="1:7">
      <c r="A31" s="13" t="s">
        <v>37</v>
      </c>
      <c r="B31" s="21">
        <v>53.12</v>
      </c>
      <c r="C31" s="21">
        <v>4.08</v>
      </c>
      <c r="D31" s="13">
        <v>40</v>
      </c>
      <c r="E31" s="21">
        <f t="shared" si="0"/>
        <v>2124.8</v>
      </c>
      <c r="F31" s="21" t="s">
        <v>8</v>
      </c>
      <c r="G31" t="s">
        <v>9</v>
      </c>
    </row>
    <row r="32" spans="1:7">
      <c r="A32" s="13" t="s">
        <v>38</v>
      </c>
      <c r="B32" s="21">
        <v>50.45</v>
      </c>
      <c r="C32" s="21">
        <v>3.87</v>
      </c>
      <c r="D32" s="13">
        <v>40</v>
      </c>
      <c r="E32" s="21">
        <f t="shared" si="0"/>
        <v>2018</v>
      </c>
      <c r="F32" s="21" t="s">
        <v>8</v>
      </c>
      <c r="G32" t="s">
        <v>9</v>
      </c>
    </row>
    <row r="33" spans="1:7">
      <c r="A33" s="13" t="s">
        <v>39</v>
      </c>
      <c r="B33" s="21">
        <v>65.96</v>
      </c>
      <c r="C33" s="21">
        <v>5.06</v>
      </c>
      <c r="D33" s="13">
        <v>40</v>
      </c>
      <c r="E33" s="21">
        <f t="shared" si="0"/>
        <v>2638.4</v>
      </c>
      <c r="F33" s="21" t="s">
        <v>8</v>
      </c>
      <c r="G33" t="s">
        <v>9</v>
      </c>
    </row>
    <row r="34" spans="1:7">
      <c r="A34" s="13" t="s">
        <v>40</v>
      </c>
      <c r="B34" s="21">
        <v>75.2</v>
      </c>
      <c r="C34" s="21">
        <v>5.77</v>
      </c>
      <c r="D34" s="13">
        <v>40</v>
      </c>
      <c r="E34" s="21">
        <f t="shared" si="0"/>
        <v>3008</v>
      </c>
      <c r="F34" s="21" t="s">
        <v>8</v>
      </c>
      <c r="G34" t="s">
        <v>9</v>
      </c>
    </row>
    <row r="35" spans="1:7">
      <c r="A35" s="13" t="s">
        <v>41</v>
      </c>
      <c r="B35" s="21">
        <v>67.68</v>
      </c>
      <c r="C35" s="21">
        <v>5.19</v>
      </c>
      <c r="D35" s="13">
        <v>40</v>
      </c>
      <c r="E35" s="21">
        <f t="shared" si="0"/>
        <v>2707.2</v>
      </c>
      <c r="F35" s="21" t="s">
        <v>8</v>
      </c>
      <c r="G35" t="s">
        <v>9</v>
      </c>
    </row>
    <row r="36" spans="1:7">
      <c r="A36" s="13" t="s">
        <v>42</v>
      </c>
      <c r="B36" s="21">
        <v>58.12</v>
      </c>
      <c r="C36" s="21">
        <v>4.46</v>
      </c>
      <c r="D36" s="13">
        <v>40</v>
      </c>
      <c r="E36" s="21">
        <f t="shared" si="0"/>
        <v>2324.8</v>
      </c>
      <c r="F36" s="21" t="s">
        <v>8</v>
      </c>
      <c r="G36" t="s">
        <v>9</v>
      </c>
    </row>
    <row r="37" spans="1:7">
      <c r="A37" s="13" t="s">
        <v>43</v>
      </c>
      <c r="B37" s="21">
        <v>69.89</v>
      </c>
      <c r="C37" s="21">
        <v>5.36</v>
      </c>
      <c r="D37" s="13">
        <v>40</v>
      </c>
      <c r="E37" s="21">
        <f t="shared" si="0"/>
        <v>2795.6</v>
      </c>
      <c r="F37" s="21" t="s">
        <v>8</v>
      </c>
      <c r="G37" t="s">
        <v>9</v>
      </c>
    </row>
    <row r="38" spans="1:7">
      <c r="A38" s="13" t="s">
        <v>44</v>
      </c>
      <c r="B38" s="21">
        <v>83</v>
      </c>
      <c r="C38" s="21">
        <v>6.37</v>
      </c>
      <c r="D38" s="13">
        <v>40</v>
      </c>
      <c r="E38" s="21">
        <f t="shared" si="0"/>
        <v>3320</v>
      </c>
      <c r="F38" s="21" t="s">
        <v>8</v>
      </c>
      <c r="G38" t="s">
        <v>9</v>
      </c>
    </row>
    <row r="39" spans="1:7">
      <c r="A39" s="13" t="s">
        <v>45</v>
      </c>
      <c r="B39" s="21">
        <v>71.09</v>
      </c>
      <c r="C39" s="21">
        <v>5.45</v>
      </c>
      <c r="D39" s="13">
        <v>40</v>
      </c>
      <c r="E39" s="21">
        <f t="shared" si="0"/>
        <v>2843.6</v>
      </c>
      <c r="F39" s="21" t="s">
        <v>8</v>
      </c>
      <c r="G39" t="s">
        <v>9</v>
      </c>
    </row>
    <row r="40" spans="1:7">
      <c r="A40" s="13" t="s">
        <v>46</v>
      </c>
      <c r="B40" s="21">
        <v>72.81</v>
      </c>
      <c r="C40" s="21">
        <v>5.59</v>
      </c>
      <c r="D40" s="13">
        <v>40</v>
      </c>
      <c r="E40" s="21">
        <f t="shared" si="0"/>
        <v>2912.4</v>
      </c>
      <c r="F40" s="21" t="s">
        <v>8</v>
      </c>
      <c r="G40" t="s">
        <v>9</v>
      </c>
    </row>
    <row r="41" spans="1:7">
      <c r="A41" s="13" t="s">
        <v>47</v>
      </c>
      <c r="B41" s="21">
        <v>61.4</v>
      </c>
      <c r="C41" s="21">
        <v>4.71</v>
      </c>
      <c r="D41" s="13">
        <v>40</v>
      </c>
      <c r="E41" s="21">
        <f t="shared" si="0"/>
        <v>2456</v>
      </c>
      <c r="F41" s="21" t="s">
        <v>8</v>
      </c>
      <c r="G41" t="s">
        <v>9</v>
      </c>
    </row>
    <row r="42" spans="1:7">
      <c r="A42" s="13" t="s">
        <v>48</v>
      </c>
      <c r="B42" s="21">
        <v>60.24</v>
      </c>
      <c r="C42" s="21">
        <v>4.62</v>
      </c>
      <c r="D42" s="13">
        <v>40</v>
      </c>
      <c r="E42" s="21">
        <f t="shared" si="0"/>
        <v>2409.6</v>
      </c>
      <c r="F42" s="21" t="s">
        <v>8</v>
      </c>
      <c r="G42" t="s">
        <v>9</v>
      </c>
    </row>
    <row r="43" spans="1:7">
      <c r="A43" s="13" t="s">
        <v>49</v>
      </c>
      <c r="B43" s="21">
        <v>63.14</v>
      </c>
      <c r="C43" s="21">
        <v>4.84</v>
      </c>
      <c r="D43" s="13">
        <v>40</v>
      </c>
      <c r="E43" s="21">
        <f t="shared" si="0"/>
        <v>2525.6</v>
      </c>
      <c r="F43" s="21" t="s">
        <v>8</v>
      </c>
      <c r="G43" t="s">
        <v>9</v>
      </c>
    </row>
    <row r="44" spans="1:6">
      <c r="A44" s="13" t="s">
        <v>50</v>
      </c>
      <c r="B44" s="21">
        <v>87.54</v>
      </c>
      <c r="C44" s="21">
        <f>G44*B44</f>
        <v>0</v>
      </c>
      <c r="D44" s="13">
        <v>40</v>
      </c>
      <c r="E44" s="21">
        <f t="shared" ref="E44:E52" si="1">B44*D44</f>
        <v>3501.6</v>
      </c>
      <c r="F44" s="21" t="s">
        <v>51</v>
      </c>
    </row>
    <row r="45" spans="1:6">
      <c r="A45" s="13" t="s">
        <v>52</v>
      </c>
      <c r="B45" s="21">
        <v>83.45</v>
      </c>
      <c r="C45" s="21">
        <f t="shared" ref="C45:C52" si="2">G45*B45</f>
        <v>0</v>
      </c>
      <c r="D45" s="13">
        <v>40</v>
      </c>
      <c r="E45" s="21">
        <f t="shared" si="1"/>
        <v>3338</v>
      </c>
      <c r="F45" s="21" t="s">
        <v>51</v>
      </c>
    </row>
    <row r="46" spans="1:6">
      <c r="A46" s="13" t="s">
        <v>53</v>
      </c>
      <c r="B46" s="21">
        <v>89.86</v>
      </c>
      <c r="C46" s="21">
        <f t="shared" si="2"/>
        <v>0</v>
      </c>
      <c r="D46" s="13">
        <v>40</v>
      </c>
      <c r="E46" s="21">
        <f t="shared" si="1"/>
        <v>3594.4</v>
      </c>
      <c r="F46" s="21" t="s">
        <v>51</v>
      </c>
    </row>
    <row r="47" spans="1:6">
      <c r="A47" s="13" t="s">
        <v>54</v>
      </c>
      <c r="B47" s="21">
        <v>75.67</v>
      </c>
      <c r="C47" s="21">
        <f t="shared" si="2"/>
        <v>0</v>
      </c>
      <c r="D47" s="13">
        <v>40</v>
      </c>
      <c r="E47" s="21">
        <f t="shared" si="1"/>
        <v>3026.8</v>
      </c>
      <c r="F47" s="21" t="s">
        <v>51</v>
      </c>
    </row>
    <row r="48" spans="1:6">
      <c r="A48" s="13" t="s">
        <v>55</v>
      </c>
      <c r="B48" s="21">
        <v>99.74</v>
      </c>
      <c r="C48" s="21">
        <f t="shared" si="2"/>
        <v>0</v>
      </c>
      <c r="D48" s="13">
        <v>40</v>
      </c>
      <c r="E48" s="21">
        <f t="shared" si="1"/>
        <v>3989.6</v>
      </c>
      <c r="F48" s="21" t="s">
        <v>51</v>
      </c>
    </row>
    <row r="49" spans="1:6">
      <c r="A49" s="13" t="s">
        <v>56</v>
      </c>
      <c r="B49" s="21">
        <v>62.53</v>
      </c>
      <c r="C49" s="21">
        <f t="shared" si="2"/>
        <v>0</v>
      </c>
      <c r="D49" s="13">
        <v>40</v>
      </c>
      <c r="E49" s="21">
        <f t="shared" si="1"/>
        <v>2501.2</v>
      </c>
      <c r="F49" s="21" t="s">
        <v>51</v>
      </c>
    </row>
    <row r="50" spans="1:6">
      <c r="A50" s="13" t="s">
        <v>57</v>
      </c>
      <c r="B50" s="21">
        <v>56.54</v>
      </c>
      <c r="C50" s="21">
        <f t="shared" si="2"/>
        <v>0</v>
      </c>
      <c r="D50" s="13">
        <v>40</v>
      </c>
      <c r="E50" s="21">
        <f t="shared" si="1"/>
        <v>2261.6</v>
      </c>
      <c r="F50" s="21" t="s">
        <v>51</v>
      </c>
    </row>
    <row r="51" spans="1:6">
      <c r="A51" s="13" t="s">
        <v>58</v>
      </c>
      <c r="B51" s="21">
        <v>60.97</v>
      </c>
      <c r="C51" s="21">
        <f t="shared" si="2"/>
        <v>0</v>
      </c>
      <c r="D51" s="13">
        <v>40</v>
      </c>
      <c r="E51" s="21">
        <f t="shared" si="1"/>
        <v>2438.8</v>
      </c>
      <c r="F51" s="21" t="s">
        <v>51</v>
      </c>
    </row>
    <row r="52" spans="1:6">
      <c r="A52" s="13" t="s">
        <v>59</v>
      </c>
      <c r="B52" s="21">
        <v>70.54</v>
      </c>
      <c r="C52" s="21">
        <f t="shared" si="2"/>
        <v>0</v>
      </c>
      <c r="D52" s="13">
        <v>40</v>
      </c>
      <c r="E52" s="21">
        <f t="shared" si="1"/>
        <v>2821.6</v>
      </c>
      <c r="F52" s="21" t="s">
        <v>51</v>
      </c>
    </row>
    <row r="53" spans="1:10">
      <c r="A53" s="7" t="s">
        <v>60</v>
      </c>
      <c r="B53" s="21">
        <f>SUM(B3:B52)</f>
        <v>3300.56</v>
      </c>
      <c r="C53" s="21">
        <f>SUM(C3:C52)</f>
        <v>200.53</v>
      </c>
      <c r="D53" s="13"/>
      <c r="E53" s="21">
        <f>SUM(E3:E52)</f>
        <v>132022.4</v>
      </c>
      <c r="F53" s="21"/>
      <c r="G53">
        <v>65955.81</v>
      </c>
      <c r="J53" s="47">
        <v>15703764.91</v>
      </c>
    </row>
    <row r="54" spans="5:10">
      <c r="E54" s="2">
        <f>E53*13-'2022.10-2023.12'!B3</f>
        <v>1650280</v>
      </c>
      <c r="G54">
        <v>95056.12</v>
      </c>
      <c r="J54">
        <f>J53*0.7*0.012/2</f>
        <v>65955.812622</v>
      </c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zoomScale="130" zoomScaleNormal="130" workbookViewId="0">
      <selection activeCell="F10" sqref="F10"/>
    </sheetView>
  </sheetViews>
  <sheetFormatPr defaultColWidth="9" defaultRowHeight="13.5"/>
  <cols>
    <col min="1" max="1" width="25.3833333333333" customWidth="1"/>
    <col min="2" max="2" width="16.25" customWidth="1"/>
    <col min="3" max="3" width="14.8833333333333" customWidth="1"/>
    <col min="4" max="4" width="19.1333333333333" customWidth="1"/>
    <col min="5" max="5" width="7.38333333333333" customWidth="1"/>
    <col min="6" max="6" width="13.75" customWidth="1"/>
    <col min="7" max="7" width="5.13333333333333" customWidth="1"/>
    <col min="9" max="9" width="10.3833333333333" customWidth="1"/>
    <col min="10" max="10" width="14.8833333333333" customWidth="1"/>
    <col min="11" max="11" width="12.6333333333333"/>
  </cols>
  <sheetData>
    <row r="1" customFormat="1" spans="1:7">
      <c r="A1" s="23" t="s">
        <v>61</v>
      </c>
      <c r="B1" s="23"/>
      <c r="C1" s="23"/>
      <c r="D1" s="23"/>
      <c r="E1" s="23"/>
      <c r="F1" s="23"/>
      <c r="G1" s="23"/>
    </row>
    <row r="2" s="23" customFormat="1" spans="1:7">
      <c r="A2" s="7" t="s">
        <v>62</v>
      </c>
      <c r="B2" s="7" t="s">
        <v>63</v>
      </c>
      <c r="C2" s="7" t="s">
        <v>64</v>
      </c>
      <c r="D2" s="7" t="s">
        <v>65</v>
      </c>
      <c r="E2" s="7" t="s">
        <v>66</v>
      </c>
      <c r="F2" s="7" t="s">
        <v>67</v>
      </c>
      <c r="G2" s="7" t="s">
        <v>6</v>
      </c>
    </row>
    <row r="3" customFormat="1" spans="1:7">
      <c r="A3" s="21">
        <v>752527.68</v>
      </c>
      <c r="B3" s="21">
        <v>66011.2</v>
      </c>
      <c r="C3" s="21">
        <v>690392.366972477</v>
      </c>
      <c r="D3" s="32" t="s">
        <v>68</v>
      </c>
      <c r="E3" s="33">
        <v>0.06</v>
      </c>
      <c r="F3" s="21">
        <v>41423.5420183486</v>
      </c>
      <c r="G3" s="13"/>
    </row>
    <row r="4" customFormat="1" spans="1:7">
      <c r="A4" s="34" t="s">
        <v>69</v>
      </c>
      <c r="B4" s="21"/>
      <c r="C4" s="21"/>
      <c r="D4" s="32" t="s">
        <v>70</v>
      </c>
      <c r="E4" s="33"/>
      <c r="F4" s="21">
        <v>243467.04</v>
      </c>
      <c r="G4" s="13"/>
    </row>
    <row r="5" customFormat="1" spans="1:7">
      <c r="A5" s="35"/>
      <c r="B5" s="21"/>
      <c r="C5" s="21"/>
      <c r="D5" s="32" t="s">
        <v>71</v>
      </c>
      <c r="E5" s="33"/>
      <c r="F5" s="21">
        <v>-202043.497981651</v>
      </c>
      <c r="G5" s="13"/>
    </row>
    <row r="6" customFormat="1" spans="1:7">
      <c r="A6" s="35"/>
      <c r="B6" s="13" t="s">
        <v>72</v>
      </c>
      <c r="C6" s="21">
        <v>41423.5420183486</v>
      </c>
      <c r="D6" s="36" t="s">
        <v>73</v>
      </c>
      <c r="E6" s="37">
        <v>0.07</v>
      </c>
      <c r="F6" s="21">
        <v>0</v>
      </c>
      <c r="G6" s="13"/>
    </row>
    <row r="7" customFormat="1" spans="1:7">
      <c r="A7" s="35"/>
      <c r="B7" s="13" t="s">
        <v>72</v>
      </c>
      <c r="C7" s="21">
        <v>41423.5420183486</v>
      </c>
      <c r="D7" s="36" t="s">
        <v>74</v>
      </c>
      <c r="E7" s="37">
        <v>0.03</v>
      </c>
      <c r="F7" s="21">
        <v>0</v>
      </c>
      <c r="G7" s="13"/>
    </row>
    <row r="8" customFormat="1" spans="1:7">
      <c r="A8" s="38"/>
      <c r="B8" s="13" t="s">
        <v>72</v>
      </c>
      <c r="C8" s="21">
        <v>41423.5420183486</v>
      </c>
      <c r="D8" s="36" t="s">
        <v>75</v>
      </c>
      <c r="E8" s="37">
        <v>0.02</v>
      </c>
      <c r="F8" s="21">
        <v>0</v>
      </c>
      <c r="G8" s="13"/>
    </row>
    <row r="9" customFormat="1" spans="1:7">
      <c r="A9" s="38"/>
      <c r="B9" s="13"/>
      <c r="C9" s="21"/>
      <c r="D9" s="36" t="s">
        <v>76</v>
      </c>
      <c r="E9" s="39">
        <v>0.001</v>
      </c>
      <c r="F9" s="21">
        <v>752.52768</v>
      </c>
      <c r="G9" s="13"/>
    </row>
    <row r="10" customFormat="1" spans="1:7">
      <c r="A10" s="13"/>
      <c r="B10" s="13"/>
      <c r="C10" s="21">
        <v>690392.366972477</v>
      </c>
      <c r="D10" s="36" t="s">
        <v>77</v>
      </c>
      <c r="E10" s="37">
        <v>0.12</v>
      </c>
      <c r="F10" s="21">
        <v>82847.0840366972</v>
      </c>
      <c r="G10" s="13"/>
    </row>
    <row r="11" s="23" customFormat="1" spans="1:10">
      <c r="A11" s="7"/>
      <c r="B11" s="7"/>
      <c r="C11" s="40" t="s">
        <v>78</v>
      </c>
      <c r="D11" s="7"/>
      <c r="E11" s="41" t="s">
        <v>79</v>
      </c>
      <c r="F11" s="40"/>
      <c r="G11" s="7"/>
      <c r="J11"/>
    </row>
    <row r="12" customFormat="1" spans="1:8">
      <c r="A12" s="13"/>
      <c r="B12" s="13"/>
      <c r="C12" s="21">
        <v>253.210628</v>
      </c>
      <c r="D12" s="13" t="s">
        <v>80</v>
      </c>
      <c r="E12" s="42">
        <v>12</v>
      </c>
      <c r="F12" s="21">
        <v>3038.527536</v>
      </c>
      <c r="G12" s="13"/>
      <c r="H12" t="s">
        <v>81</v>
      </c>
    </row>
    <row r="13" customFormat="1" spans="1:7">
      <c r="A13" s="13" t="s">
        <v>82</v>
      </c>
      <c r="B13" s="13"/>
      <c r="C13" s="21"/>
      <c r="D13" s="13"/>
      <c r="E13" s="42"/>
      <c r="F13" s="21">
        <v>752.52768</v>
      </c>
      <c r="G13" s="13"/>
    </row>
    <row r="14" customFormat="1" spans="1:7">
      <c r="A14" s="43" t="s">
        <v>83</v>
      </c>
      <c r="B14" s="13"/>
      <c r="C14" s="21">
        <v>690392.366972477</v>
      </c>
      <c r="D14" s="32" t="s">
        <v>84</v>
      </c>
      <c r="E14" s="37">
        <v>0.03</v>
      </c>
      <c r="F14" s="21">
        <v>20711.77</v>
      </c>
      <c r="G14" s="13"/>
    </row>
    <row r="15" customFormat="1" spans="1:7">
      <c r="A15" s="44"/>
      <c r="B15" s="13" t="s">
        <v>72</v>
      </c>
      <c r="C15" s="21">
        <v>20711.77</v>
      </c>
      <c r="D15" s="36" t="s">
        <v>73</v>
      </c>
      <c r="E15" s="37">
        <v>0.07</v>
      </c>
      <c r="F15" s="21">
        <v>724.91195</v>
      </c>
      <c r="G15" s="13"/>
    </row>
    <row r="16" customFormat="1" spans="1:7">
      <c r="A16" s="44"/>
      <c r="B16" s="13" t="s">
        <v>72</v>
      </c>
      <c r="C16" s="21">
        <v>20711.77</v>
      </c>
      <c r="D16" s="36" t="s">
        <v>74</v>
      </c>
      <c r="E16" s="37">
        <v>0.03</v>
      </c>
      <c r="F16" s="21">
        <v>310.67</v>
      </c>
      <c r="G16" s="13"/>
    </row>
    <row r="17" customFormat="1" spans="1:7">
      <c r="A17" s="45"/>
      <c r="B17" s="13" t="s">
        <v>72</v>
      </c>
      <c r="C17" s="21">
        <v>20711.77</v>
      </c>
      <c r="D17" s="36" t="s">
        <v>75</v>
      </c>
      <c r="E17" s="37">
        <v>0.02</v>
      </c>
      <c r="F17" s="21">
        <v>207.1177</v>
      </c>
      <c r="G17" s="13"/>
    </row>
    <row r="18" customFormat="1" spans="1:7">
      <c r="A18" s="13" t="s">
        <v>82</v>
      </c>
      <c r="B18" s="13"/>
      <c r="C18" s="21"/>
      <c r="D18" s="13"/>
      <c r="E18" s="42"/>
      <c r="F18" s="21">
        <v>21954.46965</v>
      </c>
      <c r="G18" s="13"/>
    </row>
    <row r="19" customFormat="1" spans="1:7">
      <c r="A19" s="13" t="s">
        <v>60</v>
      </c>
      <c r="B19" s="13"/>
      <c r="C19" s="13"/>
      <c r="D19" s="7"/>
      <c r="E19" s="13"/>
      <c r="F19" s="21">
        <v>22706.99733</v>
      </c>
      <c r="G19" s="13"/>
    </row>
    <row r="20" customFormat="1"/>
    <row r="21" customFormat="1" spans="1:2">
      <c r="A21" s="13" t="s">
        <v>85</v>
      </c>
      <c r="B21" s="21">
        <v>690392.366972477</v>
      </c>
    </row>
    <row r="22" customFormat="1" spans="1:3">
      <c r="A22" s="13" t="s">
        <v>86</v>
      </c>
      <c r="B22" s="21">
        <v>62160.7</v>
      </c>
      <c r="C22" s="46"/>
    </row>
    <row r="23" customFormat="1" spans="1:2">
      <c r="A23" s="13" t="s">
        <v>87</v>
      </c>
      <c r="B23" s="21">
        <v>9736.39</v>
      </c>
    </row>
    <row r="24" customFormat="1" spans="1:2">
      <c r="A24" s="13" t="s">
        <v>88</v>
      </c>
      <c r="B24" s="21">
        <v>-21176.86</v>
      </c>
    </row>
    <row r="25" customFormat="1" spans="1:2">
      <c r="A25" s="13" t="s">
        <v>89</v>
      </c>
      <c r="B25" s="21">
        <v>-55.78</v>
      </c>
    </row>
    <row r="26" customFormat="1" spans="1:3">
      <c r="A26" s="13" t="s">
        <v>90</v>
      </c>
      <c r="B26" s="21">
        <v>639727.916972477</v>
      </c>
      <c r="C26" s="2"/>
    </row>
    <row r="27" customFormat="1" spans="1:3">
      <c r="A27" s="13" t="s">
        <v>91</v>
      </c>
      <c r="B27" s="21">
        <v>655.94</v>
      </c>
      <c r="C27" s="2"/>
    </row>
    <row r="28" customFormat="1" spans="1:3">
      <c r="A28" s="13" t="s">
        <v>92</v>
      </c>
      <c r="B28" s="37">
        <v>0.05</v>
      </c>
      <c r="C28" s="2" t="s">
        <v>93</v>
      </c>
    </row>
    <row r="29" customFormat="1" spans="1:3">
      <c r="A29" s="13" t="s">
        <v>94</v>
      </c>
      <c r="B29" s="21">
        <v>31953.5988486239</v>
      </c>
      <c r="C29" s="2"/>
    </row>
    <row r="30" customFormat="1" spans="3:3">
      <c r="C30" s="2"/>
    </row>
    <row r="31" customFormat="1" spans="3:3">
      <c r="C31" s="2"/>
    </row>
  </sheetData>
  <mergeCells count="3">
    <mergeCell ref="A1:G1"/>
    <mergeCell ref="A4:A8"/>
    <mergeCell ref="A14:A17"/>
  </mergeCells>
  <pageMargins left="0.75" right="0.75" top="1" bottom="1" header="0.5" footer="0.5"/>
  <pageSetup paperSize="9" orientation="portrait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8"/>
  <sheetViews>
    <sheetView topLeftCell="A24" workbookViewId="0">
      <selection activeCell="A24" sqref="$A1:$XFD1048576"/>
    </sheetView>
  </sheetViews>
  <sheetFormatPr defaultColWidth="9" defaultRowHeight="13.5"/>
  <cols>
    <col min="1" max="1" width="39.6333333333333" customWidth="1"/>
    <col min="2" max="2" width="15" customWidth="1"/>
    <col min="3" max="3" width="13.75" customWidth="1"/>
    <col min="4" max="4" width="11.5" customWidth="1"/>
    <col min="5" max="5" width="12.6333333333333" customWidth="1"/>
    <col min="6" max="6" width="10.8833333333333" customWidth="1"/>
    <col min="7" max="7" width="15" customWidth="1"/>
    <col min="8" max="8" width="11.5" customWidth="1"/>
  </cols>
  <sheetData>
    <row r="1" ht="23" customHeight="1" spans="1:6">
      <c r="A1" s="24" t="s">
        <v>0</v>
      </c>
      <c r="B1" s="24"/>
      <c r="C1" s="24"/>
      <c r="D1" s="24"/>
      <c r="E1" s="24"/>
      <c r="F1" s="24"/>
    </row>
    <row r="2" s="23" customFormat="1" spans="1:6">
      <c r="A2" s="3" t="s">
        <v>1</v>
      </c>
      <c r="B2" s="25" t="s">
        <v>2</v>
      </c>
      <c r="C2" s="25" t="s">
        <v>3</v>
      </c>
      <c r="D2" s="3" t="s">
        <v>4</v>
      </c>
      <c r="E2" s="25" t="s">
        <v>5</v>
      </c>
      <c r="F2" s="25" t="s">
        <v>6</v>
      </c>
    </row>
    <row r="3" spans="1:7">
      <c r="A3" s="13" t="s">
        <v>7</v>
      </c>
      <c r="B3" s="21">
        <v>81.38</v>
      </c>
      <c r="C3" s="21">
        <v>6.24</v>
      </c>
      <c r="D3" s="13">
        <v>40</v>
      </c>
      <c r="E3" s="21">
        <f t="shared" ref="E3:E43" si="0">B3*D3</f>
        <v>3255.2</v>
      </c>
      <c r="F3" s="21" t="s">
        <v>8</v>
      </c>
      <c r="G3" t="s">
        <v>9</v>
      </c>
    </row>
    <row r="4" spans="1:7">
      <c r="A4" s="13" t="s">
        <v>10</v>
      </c>
      <c r="B4" s="21">
        <v>72.38</v>
      </c>
      <c r="C4" s="21">
        <v>5.55</v>
      </c>
      <c r="D4" s="13">
        <v>40</v>
      </c>
      <c r="E4" s="21">
        <f t="shared" si="0"/>
        <v>2895.2</v>
      </c>
      <c r="F4" s="21" t="s">
        <v>8</v>
      </c>
      <c r="G4" t="s">
        <v>9</v>
      </c>
    </row>
    <row r="5" spans="1:7">
      <c r="A5" s="13" t="s">
        <v>11</v>
      </c>
      <c r="B5" s="21">
        <v>37.08</v>
      </c>
      <c r="C5" s="21">
        <v>2.85</v>
      </c>
      <c r="D5" s="13">
        <v>40</v>
      </c>
      <c r="E5" s="21">
        <f t="shared" si="0"/>
        <v>1483.2</v>
      </c>
      <c r="F5" s="21" t="s">
        <v>8</v>
      </c>
      <c r="G5" t="s">
        <v>9</v>
      </c>
    </row>
    <row r="6" spans="1:7">
      <c r="A6" s="13" t="s">
        <v>12</v>
      </c>
      <c r="B6" s="21">
        <v>78.37</v>
      </c>
      <c r="C6" s="21">
        <v>6.01</v>
      </c>
      <c r="D6" s="13">
        <v>40</v>
      </c>
      <c r="E6" s="21">
        <f t="shared" si="0"/>
        <v>3134.8</v>
      </c>
      <c r="F6" s="21" t="s">
        <v>8</v>
      </c>
      <c r="G6" t="s">
        <v>9</v>
      </c>
    </row>
    <row r="7" spans="1:7">
      <c r="A7" s="13" t="s">
        <v>13</v>
      </c>
      <c r="B7" s="21">
        <v>83.13</v>
      </c>
      <c r="C7" s="21">
        <v>6.38</v>
      </c>
      <c r="D7" s="13">
        <v>40</v>
      </c>
      <c r="E7" s="21">
        <f t="shared" si="0"/>
        <v>3325.2</v>
      </c>
      <c r="F7" s="21" t="s">
        <v>8</v>
      </c>
      <c r="G7" t="s">
        <v>9</v>
      </c>
    </row>
    <row r="8" spans="1:7">
      <c r="A8" s="13" t="s">
        <v>14</v>
      </c>
      <c r="B8" s="21">
        <v>72.34</v>
      </c>
      <c r="C8" s="21">
        <v>5.55</v>
      </c>
      <c r="D8" s="13">
        <v>40</v>
      </c>
      <c r="E8" s="21">
        <f t="shared" si="0"/>
        <v>2893.6</v>
      </c>
      <c r="F8" s="21" t="s">
        <v>8</v>
      </c>
      <c r="G8" t="s">
        <v>9</v>
      </c>
    </row>
    <row r="9" spans="1:7">
      <c r="A9" s="13" t="s">
        <v>15</v>
      </c>
      <c r="B9" s="21">
        <v>73.19</v>
      </c>
      <c r="C9" s="21">
        <v>5.62</v>
      </c>
      <c r="D9" s="13">
        <v>40</v>
      </c>
      <c r="E9" s="21">
        <f t="shared" si="0"/>
        <v>2927.6</v>
      </c>
      <c r="F9" s="21" t="s">
        <v>8</v>
      </c>
      <c r="G9" t="s">
        <v>9</v>
      </c>
    </row>
    <row r="10" spans="1:10">
      <c r="A10" s="13" t="s">
        <v>16</v>
      </c>
      <c r="B10" s="21">
        <v>36.36</v>
      </c>
      <c r="C10" s="21">
        <v>2.79</v>
      </c>
      <c r="D10" s="13">
        <v>40</v>
      </c>
      <c r="E10" s="21">
        <f t="shared" si="0"/>
        <v>1454.4</v>
      </c>
      <c r="F10" s="21" t="s">
        <v>8</v>
      </c>
      <c r="G10" t="s">
        <v>9</v>
      </c>
      <c r="J10" s="2"/>
    </row>
    <row r="11" spans="1:10">
      <c r="A11" s="13" t="s">
        <v>17</v>
      </c>
      <c r="B11" s="21">
        <v>62.6</v>
      </c>
      <c r="C11" s="21">
        <v>4.8</v>
      </c>
      <c r="D11" s="13">
        <v>40</v>
      </c>
      <c r="E11" s="21">
        <f t="shared" si="0"/>
        <v>2504</v>
      </c>
      <c r="F11" s="21" t="s">
        <v>8</v>
      </c>
      <c r="G11" t="s">
        <v>9</v>
      </c>
      <c r="J11" s="2"/>
    </row>
    <row r="12" spans="1:10">
      <c r="A12" s="13" t="s">
        <v>18</v>
      </c>
      <c r="B12" s="21">
        <v>52.7</v>
      </c>
      <c r="C12" s="21">
        <v>4.04</v>
      </c>
      <c r="D12" s="13">
        <v>40</v>
      </c>
      <c r="E12" s="21">
        <f t="shared" si="0"/>
        <v>2108</v>
      </c>
      <c r="F12" s="21" t="s">
        <v>8</v>
      </c>
      <c r="G12" t="s">
        <v>9</v>
      </c>
      <c r="J12" s="2"/>
    </row>
    <row r="13" spans="1:7">
      <c r="A13" s="13" t="s">
        <v>19</v>
      </c>
      <c r="B13" s="21">
        <v>59.98</v>
      </c>
      <c r="C13" s="21">
        <v>4.6</v>
      </c>
      <c r="D13" s="13">
        <v>40</v>
      </c>
      <c r="E13" s="21">
        <f t="shared" si="0"/>
        <v>2399.2</v>
      </c>
      <c r="F13" s="21" t="s">
        <v>8</v>
      </c>
      <c r="G13" t="s">
        <v>9</v>
      </c>
    </row>
    <row r="14" spans="1:7">
      <c r="A14" s="13" t="s">
        <v>20</v>
      </c>
      <c r="B14" s="21">
        <v>56.32</v>
      </c>
      <c r="C14" s="21">
        <v>4.32</v>
      </c>
      <c r="D14" s="13">
        <v>40</v>
      </c>
      <c r="E14" s="21">
        <f t="shared" si="0"/>
        <v>2252.8</v>
      </c>
      <c r="F14" s="21" t="s">
        <v>8</v>
      </c>
      <c r="G14" t="s">
        <v>9</v>
      </c>
    </row>
    <row r="15" spans="1:7">
      <c r="A15" s="13" t="s">
        <v>21</v>
      </c>
      <c r="B15" s="21">
        <v>48.85</v>
      </c>
      <c r="C15" s="21">
        <v>3.75</v>
      </c>
      <c r="D15" s="13">
        <v>40</v>
      </c>
      <c r="E15" s="21">
        <f t="shared" si="0"/>
        <v>1954</v>
      </c>
      <c r="F15" s="21" t="s">
        <v>8</v>
      </c>
      <c r="G15" t="s">
        <v>9</v>
      </c>
    </row>
    <row r="16" spans="1:7">
      <c r="A16" s="13" t="s">
        <v>22</v>
      </c>
      <c r="B16" s="21">
        <v>48.92</v>
      </c>
      <c r="C16" s="21">
        <v>3.75</v>
      </c>
      <c r="D16" s="13">
        <v>40</v>
      </c>
      <c r="E16" s="21">
        <f t="shared" si="0"/>
        <v>1956.8</v>
      </c>
      <c r="F16" s="21" t="s">
        <v>8</v>
      </c>
      <c r="G16" t="s">
        <v>9</v>
      </c>
    </row>
    <row r="17" spans="1:7">
      <c r="A17" s="13" t="s">
        <v>23</v>
      </c>
      <c r="B17" s="21">
        <v>50.11</v>
      </c>
      <c r="C17" s="21">
        <v>3.84</v>
      </c>
      <c r="D17" s="13">
        <v>40</v>
      </c>
      <c r="E17" s="21">
        <f t="shared" si="0"/>
        <v>2004.4</v>
      </c>
      <c r="F17" s="21" t="s">
        <v>8</v>
      </c>
      <c r="G17" t="s">
        <v>9</v>
      </c>
    </row>
    <row r="18" spans="1:7">
      <c r="A18" s="13" t="s">
        <v>24</v>
      </c>
      <c r="B18" s="21">
        <v>58.77</v>
      </c>
      <c r="C18" s="21">
        <v>4.51</v>
      </c>
      <c r="D18" s="13">
        <v>40</v>
      </c>
      <c r="E18" s="21">
        <f t="shared" si="0"/>
        <v>2350.8</v>
      </c>
      <c r="F18" s="21" t="s">
        <v>8</v>
      </c>
      <c r="G18" t="s">
        <v>9</v>
      </c>
    </row>
    <row r="19" spans="1:7">
      <c r="A19" s="13" t="s">
        <v>25</v>
      </c>
      <c r="B19" s="21">
        <v>44.14</v>
      </c>
      <c r="C19" s="21">
        <v>3.39</v>
      </c>
      <c r="D19" s="13">
        <v>40</v>
      </c>
      <c r="E19" s="21">
        <f t="shared" si="0"/>
        <v>1765.6</v>
      </c>
      <c r="F19" s="21" t="s">
        <v>8</v>
      </c>
      <c r="G19" t="s">
        <v>9</v>
      </c>
    </row>
    <row r="20" spans="1:7">
      <c r="A20" s="13" t="s">
        <v>26</v>
      </c>
      <c r="B20" s="21">
        <v>69.57</v>
      </c>
      <c r="C20" s="21">
        <v>5.34</v>
      </c>
      <c r="D20" s="13">
        <v>40</v>
      </c>
      <c r="E20" s="21">
        <f t="shared" si="0"/>
        <v>2782.8</v>
      </c>
      <c r="F20" s="21" t="s">
        <v>8</v>
      </c>
      <c r="G20" t="s">
        <v>9</v>
      </c>
    </row>
    <row r="21" spans="1:7">
      <c r="A21" s="13" t="s">
        <v>27</v>
      </c>
      <c r="B21" s="21">
        <v>75.96</v>
      </c>
      <c r="C21" s="21">
        <v>5.83</v>
      </c>
      <c r="D21" s="13">
        <v>40</v>
      </c>
      <c r="E21" s="21">
        <f t="shared" si="0"/>
        <v>3038.4</v>
      </c>
      <c r="F21" s="21" t="s">
        <v>8</v>
      </c>
      <c r="G21" t="s">
        <v>9</v>
      </c>
    </row>
    <row r="22" spans="1:7">
      <c r="A22" s="13" t="s">
        <v>28</v>
      </c>
      <c r="B22" s="21">
        <v>94.06</v>
      </c>
      <c r="C22" s="21">
        <v>7.22</v>
      </c>
      <c r="D22" s="13">
        <v>40</v>
      </c>
      <c r="E22" s="21">
        <f t="shared" si="0"/>
        <v>3762.4</v>
      </c>
      <c r="F22" s="21" t="s">
        <v>8</v>
      </c>
      <c r="G22" t="s">
        <v>9</v>
      </c>
    </row>
    <row r="23" spans="1:7">
      <c r="A23" s="13" t="s">
        <v>29</v>
      </c>
      <c r="B23" s="21">
        <v>73.19</v>
      </c>
      <c r="C23" s="21">
        <v>5.62</v>
      </c>
      <c r="D23" s="13">
        <v>40</v>
      </c>
      <c r="E23" s="21">
        <f t="shared" si="0"/>
        <v>2927.6</v>
      </c>
      <c r="F23" s="21" t="s">
        <v>8</v>
      </c>
      <c r="G23" t="s">
        <v>9</v>
      </c>
    </row>
    <row r="24" spans="1:7">
      <c r="A24" s="13" t="s">
        <v>30</v>
      </c>
      <c r="B24" s="21">
        <v>85.49</v>
      </c>
      <c r="C24" s="21">
        <v>6.56</v>
      </c>
      <c r="D24" s="13">
        <v>40</v>
      </c>
      <c r="E24" s="21">
        <f t="shared" si="0"/>
        <v>3419.6</v>
      </c>
      <c r="F24" s="21" t="s">
        <v>8</v>
      </c>
      <c r="G24" t="s">
        <v>9</v>
      </c>
    </row>
    <row r="25" spans="1:7">
      <c r="A25" s="13" t="s">
        <v>31</v>
      </c>
      <c r="B25" s="21">
        <v>64.19</v>
      </c>
      <c r="C25" s="21">
        <v>4.93</v>
      </c>
      <c r="D25" s="13">
        <v>40</v>
      </c>
      <c r="E25" s="21">
        <f t="shared" si="0"/>
        <v>2567.6</v>
      </c>
      <c r="F25" s="21" t="s">
        <v>8</v>
      </c>
      <c r="G25" t="s">
        <v>9</v>
      </c>
    </row>
    <row r="26" spans="1:7">
      <c r="A26" s="13" t="s">
        <v>32</v>
      </c>
      <c r="B26" s="21">
        <v>62.6</v>
      </c>
      <c r="C26" s="21">
        <v>4.8</v>
      </c>
      <c r="D26" s="13">
        <v>40</v>
      </c>
      <c r="E26" s="21">
        <f t="shared" si="0"/>
        <v>2504</v>
      </c>
      <c r="F26" s="21" t="s">
        <v>8</v>
      </c>
      <c r="G26" t="s">
        <v>9</v>
      </c>
    </row>
    <row r="27" spans="1:7">
      <c r="A27" s="13" t="s">
        <v>33</v>
      </c>
      <c r="B27" s="21">
        <v>65.34</v>
      </c>
      <c r="C27" s="21">
        <v>5.01</v>
      </c>
      <c r="D27" s="13">
        <v>40</v>
      </c>
      <c r="E27" s="21">
        <f t="shared" si="0"/>
        <v>2613.6</v>
      </c>
      <c r="F27" s="21" t="s">
        <v>8</v>
      </c>
      <c r="G27" t="s">
        <v>9</v>
      </c>
    </row>
    <row r="28" spans="1:7">
      <c r="A28" s="13" t="s">
        <v>34</v>
      </c>
      <c r="B28" s="21">
        <v>56.76</v>
      </c>
      <c r="C28" s="21">
        <v>4.36</v>
      </c>
      <c r="D28" s="13">
        <v>40</v>
      </c>
      <c r="E28" s="21">
        <f t="shared" si="0"/>
        <v>2270.4</v>
      </c>
      <c r="F28" s="21" t="s">
        <v>8</v>
      </c>
      <c r="G28" t="s">
        <v>9</v>
      </c>
    </row>
    <row r="29" spans="1:7">
      <c r="A29" s="13" t="s">
        <v>35</v>
      </c>
      <c r="B29" s="21">
        <v>48.92</v>
      </c>
      <c r="C29" s="21">
        <v>3.75</v>
      </c>
      <c r="D29" s="13">
        <v>40</v>
      </c>
      <c r="E29" s="21">
        <f t="shared" si="0"/>
        <v>1956.8</v>
      </c>
      <c r="F29" s="21" t="s">
        <v>8</v>
      </c>
      <c r="G29" t="s">
        <v>9</v>
      </c>
    </row>
    <row r="30" spans="1:7">
      <c r="A30" s="13" t="s">
        <v>36</v>
      </c>
      <c r="B30" s="21">
        <v>48.92</v>
      </c>
      <c r="C30" s="21">
        <v>3.75</v>
      </c>
      <c r="D30" s="13">
        <v>40</v>
      </c>
      <c r="E30" s="21">
        <f t="shared" si="0"/>
        <v>1956.8</v>
      </c>
      <c r="F30" s="21" t="s">
        <v>8</v>
      </c>
      <c r="G30" t="s">
        <v>9</v>
      </c>
    </row>
    <row r="31" spans="1:7">
      <c r="A31" s="13" t="s">
        <v>37</v>
      </c>
      <c r="B31" s="21">
        <v>53.12</v>
      </c>
      <c r="C31" s="21">
        <v>4.08</v>
      </c>
      <c r="D31" s="13">
        <v>40</v>
      </c>
      <c r="E31" s="21">
        <f t="shared" si="0"/>
        <v>2124.8</v>
      </c>
      <c r="F31" s="21" t="s">
        <v>8</v>
      </c>
      <c r="G31" t="s">
        <v>9</v>
      </c>
    </row>
    <row r="32" spans="1:7">
      <c r="A32" s="13" t="s">
        <v>38</v>
      </c>
      <c r="B32" s="21">
        <v>50.45</v>
      </c>
      <c r="C32" s="21">
        <v>3.87</v>
      </c>
      <c r="D32" s="13">
        <v>40</v>
      </c>
      <c r="E32" s="21">
        <f t="shared" si="0"/>
        <v>2018</v>
      </c>
      <c r="F32" s="21" t="s">
        <v>8</v>
      </c>
      <c r="G32" t="s">
        <v>9</v>
      </c>
    </row>
    <row r="33" spans="1:7">
      <c r="A33" s="13" t="s">
        <v>39</v>
      </c>
      <c r="B33" s="21">
        <v>65.96</v>
      </c>
      <c r="C33" s="21">
        <v>5.06</v>
      </c>
      <c r="D33" s="13">
        <v>40</v>
      </c>
      <c r="E33" s="21">
        <f t="shared" si="0"/>
        <v>2638.4</v>
      </c>
      <c r="F33" s="21" t="s">
        <v>8</v>
      </c>
      <c r="G33" t="s">
        <v>9</v>
      </c>
    </row>
    <row r="34" spans="1:7">
      <c r="A34" s="13" t="s">
        <v>40</v>
      </c>
      <c r="B34" s="21">
        <v>75.2</v>
      </c>
      <c r="C34" s="21">
        <v>5.77</v>
      </c>
      <c r="D34" s="13">
        <v>40</v>
      </c>
      <c r="E34" s="21">
        <f t="shared" si="0"/>
        <v>3008</v>
      </c>
      <c r="F34" s="21" t="s">
        <v>8</v>
      </c>
      <c r="G34" t="s">
        <v>9</v>
      </c>
    </row>
    <row r="35" spans="1:7">
      <c r="A35" s="13" t="s">
        <v>41</v>
      </c>
      <c r="B35" s="21">
        <v>67.68</v>
      </c>
      <c r="C35" s="21">
        <v>5.19</v>
      </c>
      <c r="D35" s="13">
        <v>40</v>
      </c>
      <c r="E35" s="21">
        <f t="shared" si="0"/>
        <v>2707.2</v>
      </c>
      <c r="F35" s="21" t="s">
        <v>8</v>
      </c>
      <c r="G35" t="s">
        <v>9</v>
      </c>
    </row>
    <row r="36" spans="1:7">
      <c r="A36" s="13" t="s">
        <v>42</v>
      </c>
      <c r="B36" s="21">
        <v>58.12</v>
      </c>
      <c r="C36" s="21">
        <v>4.46</v>
      </c>
      <c r="D36" s="13">
        <v>40</v>
      </c>
      <c r="E36" s="21">
        <f t="shared" si="0"/>
        <v>2324.8</v>
      </c>
      <c r="F36" s="21" t="s">
        <v>8</v>
      </c>
      <c r="G36" t="s">
        <v>9</v>
      </c>
    </row>
    <row r="37" spans="1:7">
      <c r="A37" s="13" t="s">
        <v>43</v>
      </c>
      <c r="B37" s="21">
        <v>69.89</v>
      </c>
      <c r="C37" s="21">
        <v>5.36</v>
      </c>
      <c r="D37" s="13">
        <v>40</v>
      </c>
      <c r="E37" s="21">
        <f t="shared" si="0"/>
        <v>2795.6</v>
      </c>
      <c r="F37" s="21" t="s">
        <v>8</v>
      </c>
      <c r="G37" t="s">
        <v>9</v>
      </c>
    </row>
    <row r="38" spans="1:7">
      <c r="A38" s="13" t="s">
        <v>44</v>
      </c>
      <c r="B38" s="21">
        <v>83</v>
      </c>
      <c r="C38" s="21">
        <v>6.37</v>
      </c>
      <c r="D38" s="13">
        <v>40</v>
      </c>
      <c r="E38" s="21">
        <f t="shared" si="0"/>
        <v>3320</v>
      </c>
      <c r="F38" s="21" t="s">
        <v>8</v>
      </c>
      <c r="G38" t="s">
        <v>9</v>
      </c>
    </row>
    <row r="39" spans="1:7">
      <c r="A39" s="13" t="s">
        <v>45</v>
      </c>
      <c r="B39" s="21">
        <v>71.09</v>
      </c>
      <c r="C39" s="21">
        <v>5.45</v>
      </c>
      <c r="D39" s="13">
        <v>40</v>
      </c>
      <c r="E39" s="21">
        <f t="shared" si="0"/>
        <v>2843.6</v>
      </c>
      <c r="F39" s="21" t="s">
        <v>8</v>
      </c>
      <c r="G39" t="s">
        <v>9</v>
      </c>
    </row>
    <row r="40" spans="1:7">
      <c r="A40" s="13" t="s">
        <v>46</v>
      </c>
      <c r="B40" s="21">
        <v>72.81</v>
      </c>
      <c r="C40" s="21">
        <v>5.59</v>
      </c>
      <c r="D40" s="13">
        <v>40</v>
      </c>
      <c r="E40" s="21">
        <f t="shared" si="0"/>
        <v>2912.4</v>
      </c>
      <c r="F40" s="21" t="s">
        <v>8</v>
      </c>
      <c r="G40" t="s">
        <v>9</v>
      </c>
    </row>
    <row r="41" spans="1:7">
      <c r="A41" s="13" t="s">
        <v>47</v>
      </c>
      <c r="B41" s="21">
        <v>61.4</v>
      </c>
      <c r="C41" s="21">
        <v>4.71</v>
      </c>
      <c r="D41" s="13">
        <v>40</v>
      </c>
      <c r="E41" s="21">
        <f t="shared" si="0"/>
        <v>2456</v>
      </c>
      <c r="F41" s="21" t="s">
        <v>8</v>
      </c>
      <c r="G41" t="s">
        <v>9</v>
      </c>
    </row>
    <row r="42" spans="1:7">
      <c r="A42" s="13" t="s">
        <v>48</v>
      </c>
      <c r="B42" s="21">
        <v>60.24</v>
      </c>
      <c r="C42" s="21">
        <v>4.62</v>
      </c>
      <c r="D42" s="13">
        <v>40</v>
      </c>
      <c r="E42" s="21">
        <f t="shared" si="0"/>
        <v>2409.6</v>
      </c>
      <c r="F42" s="21" t="s">
        <v>8</v>
      </c>
      <c r="G42" t="s">
        <v>9</v>
      </c>
    </row>
    <row r="43" spans="1:7">
      <c r="A43" s="13" t="s">
        <v>49</v>
      </c>
      <c r="B43" s="21">
        <v>63.14</v>
      </c>
      <c r="C43" s="21">
        <v>4.84</v>
      </c>
      <c r="D43" s="13">
        <v>40</v>
      </c>
      <c r="E43" s="21">
        <f t="shared" si="0"/>
        <v>2525.6</v>
      </c>
      <c r="F43" s="21" t="s">
        <v>8</v>
      </c>
      <c r="G43" t="s">
        <v>9</v>
      </c>
    </row>
    <row r="44" spans="1:6">
      <c r="A44" s="13"/>
      <c r="B44" s="13"/>
      <c r="C44" s="21">
        <f>SUM(C3:C43)</f>
        <v>200.53</v>
      </c>
      <c r="D44" s="13"/>
      <c r="E44" s="26">
        <f>SUM(E3:E43)</f>
        <v>104548.8</v>
      </c>
      <c r="F44" s="27"/>
    </row>
    <row r="45" s="23" customFormat="1" spans="1:8">
      <c r="A45" s="28"/>
      <c r="B45" s="28" t="s">
        <v>95</v>
      </c>
      <c r="C45" s="28" t="s">
        <v>66</v>
      </c>
      <c r="D45" s="28" t="s">
        <v>96</v>
      </c>
      <c r="E45" s="7" t="s">
        <v>97</v>
      </c>
      <c r="F45" s="7" t="s">
        <v>98</v>
      </c>
      <c r="G45" s="7" t="s">
        <v>99</v>
      </c>
      <c r="H45" s="7" t="s">
        <v>60</v>
      </c>
    </row>
    <row r="46" spans="1:8">
      <c r="A46" s="29" t="s">
        <v>77</v>
      </c>
      <c r="B46" s="30">
        <f>E44*2</f>
        <v>209097.6</v>
      </c>
      <c r="C46" s="31">
        <v>0.12</v>
      </c>
      <c r="D46" s="30">
        <f>B46*C46</f>
        <v>25091.712</v>
      </c>
      <c r="E46" s="13">
        <v>152</v>
      </c>
      <c r="F46" s="14">
        <v>0.0005</v>
      </c>
      <c r="G46" s="21">
        <f>D46*E46*F46</f>
        <v>1906.970112</v>
      </c>
      <c r="H46" s="21">
        <f>G46+D46</f>
        <v>26998.682112</v>
      </c>
    </row>
    <row r="47" s="23" customFormat="1" spans="1:8">
      <c r="A47" s="28"/>
      <c r="B47" s="28" t="s">
        <v>78</v>
      </c>
      <c r="C47" s="28" t="s">
        <v>100</v>
      </c>
      <c r="D47" s="28" t="s">
        <v>96</v>
      </c>
      <c r="E47" s="7"/>
      <c r="F47" s="7"/>
      <c r="G47" s="7"/>
      <c r="H47" s="7"/>
    </row>
    <row r="48" spans="1:8">
      <c r="A48" s="29" t="s">
        <v>80</v>
      </c>
      <c r="B48" s="30">
        <f>C44</f>
        <v>200.53</v>
      </c>
      <c r="C48" s="29">
        <v>12</v>
      </c>
      <c r="D48" s="30">
        <f>B48*C48</f>
        <v>2406.36</v>
      </c>
      <c r="E48" s="13">
        <v>152</v>
      </c>
      <c r="F48" s="14">
        <v>0.0005</v>
      </c>
      <c r="G48" s="21">
        <f>D48*E48*F48</f>
        <v>182.88336</v>
      </c>
      <c r="H48" s="21">
        <f>G48+D48</f>
        <v>2589.24336</v>
      </c>
    </row>
  </sheetData>
  <mergeCells count="1">
    <mergeCell ref="A1:F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7"/>
  <sheetViews>
    <sheetView workbookViewId="0">
      <selection activeCell="J3" sqref="J3"/>
    </sheetView>
  </sheetViews>
  <sheetFormatPr defaultColWidth="9" defaultRowHeight="13.5"/>
  <cols>
    <col min="1" max="1" width="39.625" customWidth="1"/>
    <col min="2" max="2" width="55.375" customWidth="1"/>
    <col min="3" max="3" width="11.5" customWidth="1"/>
    <col min="4" max="4" width="7.375" customWidth="1"/>
    <col min="5" max="6" width="12.625" customWidth="1"/>
    <col min="8" max="8" width="9.375"/>
    <col min="9" max="9" width="12.625"/>
    <col min="10" max="10" width="11.5" customWidth="1"/>
    <col min="12" max="12" width="12.7083333333333" style="2" customWidth="1"/>
    <col min="13" max="13" width="12.275" style="2" customWidth="1"/>
  </cols>
  <sheetData>
    <row r="1" s="1" customFormat="1" spans="1:13">
      <c r="A1" s="3" t="s">
        <v>101</v>
      </c>
      <c r="B1" s="3"/>
      <c r="C1" s="3"/>
      <c r="D1" s="3"/>
      <c r="E1" s="3"/>
      <c r="F1" s="3"/>
      <c r="G1" s="3" t="s">
        <v>102</v>
      </c>
      <c r="H1" s="3"/>
      <c r="I1" s="3"/>
      <c r="J1" s="3"/>
      <c r="K1" s="16" t="s">
        <v>80</v>
      </c>
      <c r="L1" s="17"/>
      <c r="M1" s="18"/>
    </row>
    <row r="2" customFormat="1" ht="30" customHeight="1" spans="1:13">
      <c r="A2" s="4" t="s">
        <v>103</v>
      </c>
      <c r="B2" s="4" t="s">
        <v>104</v>
      </c>
      <c r="C2" s="4" t="s">
        <v>105</v>
      </c>
      <c r="D2" s="4" t="s">
        <v>106</v>
      </c>
      <c r="E2" s="5" t="s">
        <v>107</v>
      </c>
      <c r="F2" s="6" t="s">
        <v>108</v>
      </c>
      <c r="G2" s="7" t="s">
        <v>109</v>
      </c>
      <c r="H2" s="7" t="s">
        <v>66</v>
      </c>
      <c r="I2" s="19" t="s">
        <v>110</v>
      </c>
      <c r="J2" s="19" t="s">
        <v>111</v>
      </c>
      <c r="K2" s="7" t="s">
        <v>79</v>
      </c>
      <c r="L2" s="20" t="s">
        <v>110</v>
      </c>
      <c r="M2" s="20" t="s">
        <v>112</v>
      </c>
    </row>
    <row r="3" customFormat="1" spans="1:13">
      <c r="A3" s="8" t="s">
        <v>7</v>
      </c>
      <c r="B3" s="9" t="s">
        <v>113</v>
      </c>
      <c r="C3" s="10">
        <v>45230</v>
      </c>
      <c r="D3" s="11">
        <v>81.38</v>
      </c>
      <c r="E3" s="12">
        <v>502780.86</v>
      </c>
      <c r="F3" s="12">
        <v>6.24</v>
      </c>
      <c r="G3" s="13">
        <v>0.7</v>
      </c>
      <c r="H3" s="14">
        <v>0.012</v>
      </c>
      <c r="I3" s="21">
        <f t="shared" ref="I3:I43" si="0">E3*G3*H3/2</f>
        <v>2111.679612</v>
      </c>
      <c r="J3" s="21">
        <f t="shared" ref="J3:J43" si="1">I3/2</f>
        <v>1055.839806</v>
      </c>
      <c r="K3" s="13">
        <v>12</v>
      </c>
      <c r="L3" s="21">
        <f t="shared" ref="L3:L43" si="2">F3*K3/2</f>
        <v>37.44</v>
      </c>
      <c r="M3" s="21">
        <f t="shared" ref="M3:M44" si="3">L3/2</f>
        <v>18.72</v>
      </c>
    </row>
    <row r="4" customFormat="1" spans="1:13">
      <c r="A4" s="8" t="s">
        <v>10</v>
      </c>
      <c r="B4" s="9" t="s">
        <v>113</v>
      </c>
      <c r="C4" s="10">
        <v>45230</v>
      </c>
      <c r="D4" s="11">
        <v>72.38</v>
      </c>
      <c r="E4" s="12">
        <v>395809.43</v>
      </c>
      <c r="F4" s="12">
        <v>5.55</v>
      </c>
      <c r="G4" s="13">
        <v>0.7</v>
      </c>
      <c r="H4" s="14">
        <v>0.012</v>
      </c>
      <c r="I4" s="21">
        <f t="shared" si="0"/>
        <v>1662.399606</v>
      </c>
      <c r="J4" s="21">
        <f t="shared" si="1"/>
        <v>831.199803</v>
      </c>
      <c r="K4" s="13">
        <v>12</v>
      </c>
      <c r="L4" s="21">
        <f t="shared" si="2"/>
        <v>33.3</v>
      </c>
      <c r="M4" s="21">
        <f t="shared" si="3"/>
        <v>16.65</v>
      </c>
    </row>
    <row r="5" customFormat="1" spans="1:13">
      <c r="A5" s="8" t="s">
        <v>11</v>
      </c>
      <c r="B5" s="9" t="s">
        <v>113</v>
      </c>
      <c r="C5" s="10">
        <v>45230</v>
      </c>
      <c r="D5" s="11">
        <v>37.08</v>
      </c>
      <c r="E5" s="12">
        <v>229386.57</v>
      </c>
      <c r="F5" s="12">
        <v>2.85</v>
      </c>
      <c r="G5" s="13">
        <v>0.7</v>
      </c>
      <c r="H5" s="14">
        <v>0.012</v>
      </c>
      <c r="I5" s="21">
        <f t="shared" si="0"/>
        <v>963.423594</v>
      </c>
      <c r="J5" s="21">
        <f t="shared" si="1"/>
        <v>481.711797</v>
      </c>
      <c r="K5" s="13">
        <v>12</v>
      </c>
      <c r="L5" s="21">
        <f t="shared" si="2"/>
        <v>17.1</v>
      </c>
      <c r="M5" s="21">
        <f t="shared" si="3"/>
        <v>8.55</v>
      </c>
    </row>
    <row r="6" customFormat="1" spans="1:13">
      <c r="A6" s="8" t="s">
        <v>12</v>
      </c>
      <c r="B6" s="9" t="s">
        <v>113</v>
      </c>
      <c r="C6" s="10">
        <v>45230</v>
      </c>
      <c r="D6" s="11">
        <v>78.37</v>
      </c>
      <c r="E6" s="12">
        <v>484204.86</v>
      </c>
      <c r="F6" s="12">
        <v>6.01</v>
      </c>
      <c r="G6" s="13">
        <v>0.7</v>
      </c>
      <c r="H6" s="14">
        <v>0.012</v>
      </c>
      <c r="I6" s="21">
        <f t="shared" si="0"/>
        <v>2033.660412</v>
      </c>
      <c r="J6" s="21">
        <f t="shared" si="1"/>
        <v>1016.830206</v>
      </c>
      <c r="K6" s="13">
        <v>12</v>
      </c>
      <c r="L6" s="21">
        <f t="shared" si="2"/>
        <v>36.06</v>
      </c>
      <c r="M6" s="21">
        <f t="shared" si="3"/>
        <v>18.03</v>
      </c>
    </row>
    <row r="7" customFormat="1" spans="1:13">
      <c r="A7" s="8" t="s">
        <v>13</v>
      </c>
      <c r="B7" s="9" t="s">
        <v>113</v>
      </c>
      <c r="C7" s="10">
        <v>45230</v>
      </c>
      <c r="D7" s="11">
        <v>83.13</v>
      </c>
      <c r="E7" s="15">
        <v>513580.86</v>
      </c>
      <c r="F7" s="15">
        <v>6.38</v>
      </c>
      <c r="G7" s="13">
        <v>0.7</v>
      </c>
      <c r="H7" s="14">
        <v>0.012</v>
      </c>
      <c r="I7" s="21">
        <f t="shared" si="0"/>
        <v>2157.039612</v>
      </c>
      <c r="J7" s="21">
        <f t="shared" si="1"/>
        <v>1078.519806</v>
      </c>
      <c r="K7" s="13">
        <v>12</v>
      </c>
      <c r="L7" s="21">
        <f t="shared" si="2"/>
        <v>38.28</v>
      </c>
      <c r="M7" s="21">
        <f t="shared" si="3"/>
        <v>19.14</v>
      </c>
    </row>
    <row r="8" customFormat="1" spans="1:13">
      <c r="A8" s="8" t="s">
        <v>14</v>
      </c>
      <c r="B8" s="9" t="s">
        <v>113</v>
      </c>
      <c r="C8" s="10">
        <v>45230</v>
      </c>
      <c r="D8" s="11">
        <v>72.34</v>
      </c>
      <c r="E8" s="15">
        <v>446991.14</v>
      </c>
      <c r="F8" s="15">
        <v>5.55</v>
      </c>
      <c r="G8" s="13">
        <v>0.7</v>
      </c>
      <c r="H8" s="14">
        <v>0.012</v>
      </c>
      <c r="I8" s="21">
        <f t="shared" si="0"/>
        <v>1877.362788</v>
      </c>
      <c r="J8" s="21">
        <f t="shared" si="1"/>
        <v>938.681394</v>
      </c>
      <c r="K8" s="13">
        <v>12</v>
      </c>
      <c r="L8" s="21">
        <f t="shared" si="2"/>
        <v>33.3</v>
      </c>
      <c r="M8" s="21">
        <f t="shared" si="3"/>
        <v>16.65</v>
      </c>
    </row>
    <row r="9" customFormat="1" spans="1:13">
      <c r="A9" s="8" t="s">
        <v>15</v>
      </c>
      <c r="B9" s="9" t="s">
        <v>113</v>
      </c>
      <c r="C9" s="10">
        <v>45230</v>
      </c>
      <c r="D9" s="11">
        <v>73.19</v>
      </c>
      <c r="E9" s="15">
        <v>452236.86</v>
      </c>
      <c r="F9" s="15">
        <v>5.62</v>
      </c>
      <c r="G9" s="13">
        <v>0.7</v>
      </c>
      <c r="H9" s="14">
        <v>0.012</v>
      </c>
      <c r="I9" s="21">
        <f t="shared" si="0"/>
        <v>1899.394812</v>
      </c>
      <c r="J9" s="21">
        <f t="shared" si="1"/>
        <v>949.697406</v>
      </c>
      <c r="K9" s="13">
        <v>12</v>
      </c>
      <c r="L9" s="21">
        <f t="shared" si="2"/>
        <v>33.72</v>
      </c>
      <c r="M9" s="21">
        <f t="shared" si="3"/>
        <v>16.86</v>
      </c>
    </row>
    <row r="10" customFormat="1" spans="1:13">
      <c r="A10" s="8" t="s">
        <v>16</v>
      </c>
      <c r="B10" s="9" t="s">
        <v>113</v>
      </c>
      <c r="C10" s="10">
        <v>45230</v>
      </c>
      <c r="D10" s="11">
        <v>36.36</v>
      </c>
      <c r="E10" s="15">
        <v>224943.14</v>
      </c>
      <c r="F10" s="15">
        <v>2.79</v>
      </c>
      <c r="G10" s="13">
        <v>0.7</v>
      </c>
      <c r="H10" s="14">
        <v>0.012</v>
      </c>
      <c r="I10" s="21">
        <f t="shared" si="0"/>
        <v>944.761188</v>
      </c>
      <c r="J10" s="21">
        <f t="shared" si="1"/>
        <v>472.380594</v>
      </c>
      <c r="K10" s="13">
        <v>12</v>
      </c>
      <c r="L10" s="21">
        <f t="shared" si="2"/>
        <v>16.74</v>
      </c>
      <c r="M10" s="21">
        <f t="shared" si="3"/>
        <v>8.37</v>
      </c>
    </row>
    <row r="11" customFormat="1" spans="1:13">
      <c r="A11" s="8" t="s">
        <v>17</v>
      </c>
      <c r="B11" s="9" t="s">
        <v>113</v>
      </c>
      <c r="C11" s="10">
        <v>45230</v>
      </c>
      <c r="D11" s="11">
        <v>62.6</v>
      </c>
      <c r="E11" s="15">
        <v>386881.43</v>
      </c>
      <c r="F11" s="15">
        <v>4.8</v>
      </c>
      <c r="G11" s="13">
        <v>0.7</v>
      </c>
      <c r="H11" s="14">
        <v>0.012</v>
      </c>
      <c r="I11" s="21">
        <f t="shared" si="0"/>
        <v>1624.902006</v>
      </c>
      <c r="J11" s="21">
        <f t="shared" si="1"/>
        <v>812.451003</v>
      </c>
      <c r="K11" s="13">
        <v>12</v>
      </c>
      <c r="L11" s="21">
        <f t="shared" si="2"/>
        <v>28.8</v>
      </c>
      <c r="M11" s="21">
        <f t="shared" si="3"/>
        <v>14.4</v>
      </c>
    </row>
    <row r="12" customFormat="1" spans="1:13">
      <c r="A12" s="8" t="s">
        <v>18</v>
      </c>
      <c r="B12" s="9" t="s">
        <v>113</v>
      </c>
      <c r="C12" s="10">
        <v>45230</v>
      </c>
      <c r="D12" s="11">
        <v>52.7</v>
      </c>
      <c r="E12" s="15">
        <v>325784.29</v>
      </c>
      <c r="F12" s="15">
        <v>4.04</v>
      </c>
      <c r="G12" s="13">
        <v>0.7</v>
      </c>
      <c r="H12" s="14">
        <v>0.012</v>
      </c>
      <c r="I12" s="21">
        <f t="shared" si="0"/>
        <v>1368.294018</v>
      </c>
      <c r="J12" s="21">
        <f t="shared" si="1"/>
        <v>684.147009</v>
      </c>
      <c r="K12" s="13">
        <v>12</v>
      </c>
      <c r="L12" s="21">
        <f t="shared" si="2"/>
        <v>24.24</v>
      </c>
      <c r="M12" s="21">
        <f t="shared" si="3"/>
        <v>12.12</v>
      </c>
    </row>
    <row r="13" customFormat="1" spans="1:13">
      <c r="A13" s="8" t="s">
        <v>19</v>
      </c>
      <c r="B13" s="9" t="s">
        <v>113</v>
      </c>
      <c r="C13" s="10">
        <v>45230</v>
      </c>
      <c r="D13" s="11">
        <v>59.98</v>
      </c>
      <c r="E13" s="15">
        <v>370712.29</v>
      </c>
      <c r="F13" s="15">
        <v>4.6</v>
      </c>
      <c r="G13" s="13">
        <v>0.7</v>
      </c>
      <c r="H13" s="14">
        <v>0.012</v>
      </c>
      <c r="I13" s="21">
        <f t="shared" si="0"/>
        <v>1556.991618</v>
      </c>
      <c r="J13" s="21">
        <f t="shared" si="1"/>
        <v>778.495809</v>
      </c>
      <c r="K13" s="13">
        <v>12</v>
      </c>
      <c r="L13" s="21">
        <f t="shared" si="2"/>
        <v>27.6</v>
      </c>
      <c r="M13" s="21">
        <f t="shared" si="3"/>
        <v>13.8</v>
      </c>
    </row>
    <row r="14" customFormat="1" spans="1:13">
      <c r="A14" s="8" t="s">
        <v>20</v>
      </c>
      <c r="B14" s="9" t="s">
        <v>113</v>
      </c>
      <c r="C14" s="10">
        <v>45230</v>
      </c>
      <c r="D14" s="11">
        <v>56.32</v>
      </c>
      <c r="E14" s="15">
        <v>348124.86</v>
      </c>
      <c r="F14" s="15">
        <v>4.32</v>
      </c>
      <c r="G14" s="13">
        <v>0.7</v>
      </c>
      <c r="H14" s="14">
        <v>0.012</v>
      </c>
      <c r="I14" s="21">
        <f t="shared" si="0"/>
        <v>1462.124412</v>
      </c>
      <c r="J14" s="21">
        <f t="shared" si="1"/>
        <v>731.062206</v>
      </c>
      <c r="K14" s="13">
        <v>12</v>
      </c>
      <c r="L14" s="21">
        <f t="shared" si="2"/>
        <v>25.92</v>
      </c>
      <c r="M14" s="21">
        <f t="shared" si="3"/>
        <v>12.96</v>
      </c>
    </row>
    <row r="15" customFormat="1" spans="1:13">
      <c r="A15" s="8" t="s">
        <v>21</v>
      </c>
      <c r="B15" s="9" t="s">
        <v>113</v>
      </c>
      <c r="C15" s="10">
        <v>45230</v>
      </c>
      <c r="D15" s="11">
        <v>48.85</v>
      </c>
      <c r="E15" s="15">
        <v>302024.29</v>
      </c>
      <c r="F15" s="15">
        <v>3.75</v>
      </c>
      <c r="G15" s="13">
        <v>0.7</v>
      </c>
      <c r="H15" s="14">
        <v>0.012</v>
      </c>
      <c r="I15" s="21">
        <f t="shared" si="0"/>
        <v>1268.502018</v>
      </c>
      <c r="J15" s="21">
        <f t="shared" si="1"/>
        <v>634.251009</v>
      </c>
      <c r="K15" s="13">
        <v>12</v>
      </c>
      <c r="L15" s="21">
        <f t="shared" si="2"/>
        <v>22.5</v>
      </c>
      <c r="M15" s="21">
        <f t="shared" si="3"/>
        <v>11.25</v>
      </c>
    </row>
    <row r="16" customFormat="1" spans="1:13">
      <c r="A16" s="8" t="s">
        <v>22</v>
      </c>
      <c r="B16" s="9" t="s">
        <v>113</v>
      </c>
      <c r="C16" s="10">
        <v>45230</v>
      </c>
      <c r="D16" s="11">
        <v>48.92</v>
      </c>
      <c r="E16" s="15">
        <v>302456.29</v>
      </c>
      <c r="F16" s="15">
        <v>3.75</v>
      </c>
      <c r="G16" s="13">
        <v>0.7</v>
      </c>
      <c r="H16" s="14">
        <v>0.012</v>
      </c>
      <c r="I16" s="21">
        <f t="shared" si="0"/>
        <v>1270.316418</v>
      </c>
      <c r="J16" s="21">
        <f t="shared" si="1"/>
        <v>635.158209</v>
      </c>
      <c r="K16" s="13">
        <v>12</v>
      </c>
      <c r="L16" s="21">
        <f t="shared" si="2"/>
        <v>22.5</v>
      </c>
      <c r="M16" s="21">
        <f t="shared" si="3"/>
        <v>11.25</v>
      </c>
    </row>
    <row r="17" customFormat="1" spans="1:13">
      <c r="A17" s="8" t="s">
        <v>23</v>
      </c>
      <c r="B17" s="9" t="s">
        <v>113</v>
      </c>
      <c r="C17" s="10">
        <v>45230</v>
      </c>
      <c r="D17" s="11">
        <v>50.11</v>
      </c>
      <c r="E17" s="15">
        <v>309800.29</v>
      </c>
      <c r="F17" s="15">
        <v>3.84</v>
      </c>
      <c r="G17" s="13">
        <v>0.7</v>
      </c>
      <c r="H17" s="14">
        <v>0.012</v>
      </c>
      <c r="I17" s="21">
        <f t="shared" si="0"/>
        <v>1301.161218</v>
      </c>
      <c r="J17" s="21">
        <f t="shared" si="1"/>
        <v>650.580609</v>
      </c>
      <c r="K17" s="13">
        <v>12</v>
      </c>
      <c r="L17" s="21">
        <f t="shared" si="2"/>
        <v>23.04</v>
      </c>
      <c r="M17" s="21">
        <f t="shared" si="3"/>
        <v>11.52</v>
      </c>
    </row>
    <row r="18" customFormat="1" spans="1:13">
      <c r="A18" s="8" t="s">
        <v>24</v>
      </c>
      <c r="B18" s="9" t="s">
        <v>113</v>
      </c>
      <c r="C18" s="10">
        <v>45230</v>
      </c>
      <c r="D18" s="11">
        <v>58.77</v>
      </c>
      <c r="E18" s="15">
        <v>363244.86</v>
      </c>
      <c r="F18" s="15">
        <v>4.51</v>
      </c>
      <c r="G18" s="13">
        <v>0.7</v>
      </c>
      <c r="H18" s="14">
        <v>0.012</v>
      </c>
      <c r="I18" s="21">
        <f t="shared" si="0"/>
        <v>1525.628412</v>
      </c>
      <c r="J18" s="21">
        <f t="shared" si="1"/>
        <v>762.814206</v>
      </c>
      <c r="K18" s="13">
        <v>12</v>
      </c>
      <c r="L18" s="21">
        <f t="shared" si="2"/>
        <v>27.06</v>
      </c>
      <c r="M18" s="21">
        <f t="shared" si="3"/>
        <v>13.53</v>
      </c>
    </row>
    <row r="19" customFormat="1" spans="1:13">
      <c r="A19" s="8" t="s">
        <v>25</v>
      </c>
      <c r="B19" s="9" t="s">
        <v>113</v>
      </c>
      <c r="C19" s="10">
        <v>45230</v>
      </c>
      <c r="D19" s="11">
        <v>44.14</v>
      </c>
      <c r="E19" s="15">
        <v>272956.86</v>
      </c>
      <c r="F19" s="15">
        <v>3.39</v>
      </c>
      <c r="G19" s="13">
        <v>0.7</v>
      </c>
      <c r="H19" s="14">
        <v>0.012</v>
      </c>
      <c r="I19" s="21">
        <f t="shared" si="0"/>
        <v>1146.418812</v>
      </c>
      <c r="J19" s="21">
        <f t="shared" si="1"/>
        <v>573.209406</v>
      </c>
      <c r="K19" s="13">
        <v>12</v>
      </c>
      <c r="L19" s="21">
        <f t="shared" si="2"/>
        <v>20.34</v>
      </c>
      <c r="M19" s="21">
        <f t="shared" si="3"/>
        <v>10.17</v>
      </c>
    </row>
    <row r="20" customFormat="1" spans="1:13">
      <c r="A20" s="8" t="s">
        <v>26</v>
      </c>
      <c r="B20" s="9" t="s">
        <v>113</v>
      </c>
      <c r="C20" s="10">
        <v>45230</v>
      </c>
      <c r="D20" s="11">
        <v>69.57</v>
      </c>
      <c r="E20" s="15">
        <v>378467.71</v>
      </c>
      <c r="F20" s="15">
        <v>5.34</v>
      </c>
      <c r="G20" s="13">
        <v>0.7</v>
      </c>
      <c r="H20" s="14">
        <v>0.012</v>
      </c>
      <c r="I20" s="21">
        <f t="shared" si="0"/>
        <v>1589.564382</v>
      </c>
      <c r="J20" s="21">
        <f t="shared" si="1"/>
        <v>794.782191</v>
      </c>
      <c r="K20" s="13">
        <v>12</v>
      </c>
      <c r="L20" s="21">
        <f t="shared" si="2"/>
        <v>32.04</v>
      </c>
      <c r="M20" s="21">
        <f t="shared" si="3"/>
        <v>16.02</v>
      </c>
    </row>
    <row r="21" customFormat="1" spans="1:13">
      <c r="A21" s="8" t="s">
        <v>27</v>
      </c>
      <c r="B21" s="9" t="s">
        <v>113</v>
      </c>
      <c r="C21" s="10">
        <v>45230</v>
      </c>
      <c r="D21" s="11">
        <v>75.96</v>
      </c>
      <c r="E21" s="15">
        <v>469331.71</v>
      </c>
      <c r="F21" s="15">
        <v>5.83</v>
      </c>
      <c r="G21" s="13">
        <v>0.7</v>
      </c>
      <c r="H21" s="14">
        <v>0.012</v>
      </c>
      <c r="I21" s="21">
        <f t="shared" si="0"/>
        <v>1971.193182</v>
      </c>
      <c r="J21" s="21">
        <f t="shared" si="1"/>
        <v>985.596591</v>
      </c>
      <c r="K21" s="13">
        <v>12</v>
      </c>
      <c r="L21" s="21">
        <f t="shared" si="2"/>
        <v>34.98</v>
      </c>
      <c r="M21" s="21">
        <f t="shared" si="3"/>
        <v>17.49</v>
      </c>
    </row>
    <row r="22" customFormat="1" spans="1:13">
      <c r="A22" s="8" t="s">
        <v>28</v>
      </c>
      <c r="B22" s="9" t="s">
        <v>113</v>
      </c>
      <c r="C22" s="10">
        <v>45230</v>
      </c>
      <c r="D22" s="11">
        <v>94.06</v>
      </c>
      <c r="E22" s="15">
        <v>581034.57</v>
      </c>
      <c r="F22" s="15">
        <v>7.22</v>
      </c>
      <c r="G22" s="13">
        <v>0.7</v>
      </c>
      <c r="H22" s="14">
        <v>0.012</v>
      </c>
      <c r="I22" s="21">
        <f t="shared" si="0"/>
        <v>2440.345194</v>
      </c>
      <c r="J22" s="21">
        <f t="shared" si="1"/>
        <v>1220.172597</v>
      </c>
      <c r="K22" s="13">
        <v>12</v>
      </c>
      <c r="L22" s="21">
        <f t="shared" si="2"/>
        <v>43.32</v>
      </c>
      <c r="M22" s="21">
        <f t="shared" si="3"/>
        <v>21.66</v>
      </c>
    </row>
    <row r="23" customFormat="1" spans="1:13">
      <c r="A23" s="8" t="s">
        <v>29</v>
      </c>
      <c r="B23" s="9" t="s">
        <v>113</v>
      </c>
      <c r="C23" s="10">
        <v>45230</v>
      </c>
      <c r="D23" s="11">
        <v>73.19</v>
      </c>
      <c r="E23" s="15">
        <v>452236.86</v>
      </c>
      <c r="F23" s="15">
        <v>5.62</v>
      </c>
      <c r="G23" s="13">
        <v>0.7</v>
      </c>
      <c r="H23" s="14">
        <v>0.012</v>
      </c>
      <c r="I23" s="21">
        <f t="shared" si="0"/>
        <v>1899.394812</v>
      </c>
      <c r="J23" s="21">
        <f t="shared" si="1"/>
        <v>949.697406</v>
      </c>
      <c r="K23" s="13">
        <v>12</v>
      </c>
      <c r="L23" s="21">
        <f t="shared" si="2"/>
        <v>33.72</v>
      </c>
      <c r="M23" s="21">
        <f t="shared" si="3"/>
        <v>16.86</v>
      </c>
    </row>
    <row r="24" customFormat="1" spans="1:13">
      <c r="A24" s="8" t="s">
        <v>30</v>
      </c>
      <c r="B24" s="9" t="s">
        <v>113</v>
      </c>
      <c r="C24" s="10">
        <v>45230</v>
      </c>
      <c r="D24" s="11">
        <v>85.49</v>
      </c>
      <c r="E24" s="15">
        <v>476716.86</v>
      </c>
      <c r="F24" s="15">
        <v>6.56</v>
      </c>
      <c r="G24" s="13">
        <v>0.7</v>
      </c>
      <c r="H24" s="14">
        <v>0.012</v>
      </c>
      <c r="I24" s="21">
        <f t="shared" si="0"/>
        <v>2002.210812</v>
      </c>
      <c r="J24" s="21">
        <f t="shared" si="1"/>
        <v>1001.105406</v>
      </c>
      <c r="K24" s="13">
        <v>12</v>
      </c>
      <c r="L24" s="21">
        <f t="shared" si="2"/>
        <v>39.36</v>
      </c>
      <c r="M24" s="21">
        <f t="shared" si="3"/>
        <v>19.68</v>
      </c>
    </row>
    <row r="25" customFormat="1" spans="1:13">
      <c r="A25" s="8" t="s">
        <v>31</v>
      </c>
      <c r="B25" s="9" t="s">
        <v>113</v>
      </c>
      <c r="C25" s="10">
        <v>45230</v>
      </c>
      <c r="D25" s="11">
        <v>64.19</v>
      </c>
      <c r="E25" s="15">
        <v>396694</v>
      </c>
      <c r="F25" s="15">
        <v>4.93</v>
      </c>
      <c r="G25" s="13">
        <v>0.7</v>
      </c>
      <c r="H25" s="14">
        <v>0.012</v>
      </c>
      <c r="I25" s="21">
        <f t="shared" si="0"/>
        <v>1666.1148</v>
      </c>
      <c r="J25" s="21">
        <f t="shared" si="1"/>
        <v>833.0574</v>
      </c>
      <c r="K25" s="13">
        <v>12</v>
      </c>
      <c r="L25" s="21">
        <f t="shared" si="2"/>
        <v>29.58</v>
      </c>
      <c r="M25" s="21">
        <f t="shared" si="3"/>
        <v>14.79</v>
      </c>
    </row>
    <row r="26" customFormat="1" spans="1:13">
      <c r="A26" s="8" t="s">
        <v>32</v>
      </c>
      <c r="B26" s="9" t="s">
        <v>113</v>
      </c>
      <c r="C26" s="10">
        <v>45230</v>
      </c>
      <c r="D26" s="11">
        <v>62.6</v>
      </c>
      <c r="E26" s="15">
        <v>386881.43</v>
      </c>
      <c r="F26" s="15">
        <v>4.8</v>
      </c>
      <c r="G26" s="13">
        <v>0.7</v>
      </c>
      <c r="H26" s="14">
        <v>0.012</v>
      </c>
      <c r="I26" s="21">
        <f t="shared" si="0"/>
        <v>1624.902006</v>
      </c>
      <c r="J26" s="21">
        <f t="shared" si="1"/>
        <v>812.451003</v>
      </c>
      <c r="K26" s="13">
        <v>12</v>
      </c>
      <c r="L26" s="21">
        <f t="shared" si="2"/>
        <v>28.8</v>
      </c>
      <c r="M26" s="21">
        <f t="shared" si="3"/>
        <v>14.4</v>
      </c>
    </row>
    <row r="27" customFormat="1" spans="1:13">
      <c r="A27" s="8" t="s">
        <v>33</v>
      </c>
      <c r="B27" s="9" t="s">
        <v>113</v>
      </c>
      <c r="C27" s="10">
        <v>45230</v>
      </c>
      <c r="D27" s="11">
        <v>65.34</v>
      </c>
      <c r="E27" s="15">
        <v>352362.57</v>
      </c>
      <c r="F27" s="15">
        <v>5.01</v>
      </c>
      <c r="G27" s="13">
        <v>0.7</v>
      </c>
      <c r="H27" s="14">
        <v>0.012</v>
      </c>
      <c r="I27" s="21">
        <f t="shared" si="0"/>
        <v>1479.922794</v>
      </c>
      <c r="J27" s="21">
        <f t="shared" si="1"/>
        <v>739.961397</v>
      </c>
      <c r="K27" s="13">
        <v>12</v>
      </c>
      <c r="L27" s="21">
        <f t="shared" si="2"/>
        <v>30.06</v>
      </c>
      <c r="M27" s="21">
        <f t="shared" si="3"/>
        <v>15.03</v>
      </c>
    </row>
    <row r="28" customFormat="1" spans="1:13">
      <c r="A28" s="8" t="s">
        <v>34</v>
      </c>
      <c r="B28" s="9" t="s">
        <v>113</v>
      </c>
      <c r="C28" s="10">
        <v>45230</v>
      </c>
      <c r="D28" s="11">
        <v>56.76</v>
      </c>
      <c r="E28" s="15">
        <v>350840.29</v>
      </c>
      <c r="F28" s="15">
        <v>4.36</v>
      </c>
      <c r="G28" s="13">
        <v>0.7</v>
      </c>
      <c r="H28" s="14">
        <v>0.012</v>
      </c>
      <c r="I28" s="21">
        <f t="shared" si="0"/>
        <v>1473.529218</v>
      </c>
      <c r="J28" s="21">
        <f t="shared" si="1"/>
        <v>736.764609</v>
      </c>
      <c r="K28" s="13">
        <v>12</v>
      </c>
      <c r="L28" s="21">
        <f t="shared" si="2"/>
        <v>26.16</v>
      </c>
      <c r="M28" s="21">
        <f t="shared" si="3"/>
        <v>13.08</v>
      </c>
    </row>
    <row r="29" customFormat="1" spans="1:13">
      <c r="A29" s="8" t="s">
        <v>35</v>
      </c>
      <c r="B29" s="9" t="s">
        <v>113</v>
      </c>
      <c r="C29" s="10">
        <v>45230</v>
      </c>
      <c r="D29" s="11">
        <v>48.92</v>
      </c>
      <c r="E29" s="15">
        <v>302456.29</v>
      </c>
      <c r="F29" s="15">
        <v>3.75</v>
      </c>
      <c r="G29" s="13">
        <v>0.7</v>
      </c>
      <c r="H29" s="14">
        <v>0.012</v>
      </c>
      <c r="I29" s="21">
        <f t="shared" si="0"/>
        <v>1270.316418</v>
      </c>
      <c r="J29" s="21">
        <f t="shared" si="1"/>
        <v>635.158209</v>
      </c>
      <c r="K29" s="13">
        <v>12</v>
      </c>
      <c r="L29" s="21">
        <f t="shared" si="2"/>
        <v>22.5</v>
      </c>
      <c r="M29" s="21">
        <f t="shared" si="3"/>
        <v>11.25</v>
      </c>
    </row>
    <row r="30" customFormat="1" spans="1:13">
      <c r="A30" s="8" t="s">
        <v>36</v>
      </c>
      <c r="B30" s="9" t="s">
        <v>113</v>
      </c>
      <c r="C30" s="10">
        <v>45230</v>
      </c>
      <c r="D30" s="11">
        <v>48.92</v>
      </c>
      <c r="E30" s="15">
        <v>302456.29</v>
      </c>
      <c r="F30" s="15">
        <v>3.75</v>
      </c>
      <c r="G30" s="13">
        <v>0.7</v>
      </c>
      <c r="H30" s="14">
        <v>0.012</v>
      </c>
      <c r="I30" s="21">
        <f t="shared" si="0"/>
        <v>1270.316418</v>
      </c>
      <c r="J30" s="21">
        <f t="shared" si="1"/>
        <v>635.158209</v>
      </c>
      <c r="K30" s="13">
        <v>12</v>
      </c>
      <c r="L30" s="21">
        <f t="shared" si="2"/>
        <v>22.5</v>
      </c>
      <c r="M30" s="21">
        <f t="shared" si="3"/>
        <v>11.25</v>
      </c>
    </row>
    <row r="31" customFormat="1" spans="1:13">
      <c r="A31" s="8" t="s">
        <v>37</v>
      </c>
      <c r="B31" s="9" t="s">
        <v>113</v>
      </c>
      <c r="C31" s="10">
        <v>45230</v>
      </c>
      <c r="D31" s="11">
        <v>53.12</v>
      </c>
      <c r="E31" s="15">
        <v>313199.15</v>
      </c>
      <c r="F31" s="15">
        <v>4.08</v>
      </c>
      <c r="G31" s="13">
        <v>0.7</v>
      </c>
      <c r="H31" s="14">
        <v>0.012</v>
      </c>
      <c r="I31" s="21">
        <f t="shared" si="0"/>
        <v>1315.43643</v>
      </c>
      <c r="J31" s="21">
        <f t="shared" si="1"/>
        <v>657.718215</v>
      </c>
      <c r="K31" s="13">
        <v>12</v>
      </c>
      <c r="L31" s="21">
        <f t="shared" si="2"/>
        <v>24.48</v>
      </c>
      <c r="M31" s="21">
        <f t="shared" si="3"/>
        <v>12.24</v>
      </c>
    </row>
    <row r="32" customFormat="1" spans="1:13">
      <c r="A32" s="8" t="s">
        <v>38</v>
      </c>
      <c r="B32" s="9" t="s">
        <v>113</v>
      </c>
      <c r="C32" s="10">
        <v>45230</v>
      </c>
      <c r="D32" s="11">
        <v>50.45</v>
      </c>
      <c r="E32" s="15">
        <v>297484.28</v>
      </c>
      <c r="F32" s="15">
        <v>3.87</v>
      </c>
      <c r="G32" s="13">
        <v>0.7</v>
      </c>
      <c r="H32" s="14">
        <v>0.012</v>
      </c>
      <c r="I32" s="21">
        <f t="shared" si="0"/>
        <v>1249.433976</v>
      </c>
      <c r="J32" s="21">
        <f t="shared" si="1"/>
        <v>624.716988</v>
      </c>
      <c r="K32" s="13">
        <v>12</v>
      </c>
      <c r="L32" s="21">
        <f t="shared" si="2"/>
        <v>23.22</v>
      </c>
      <c r="M32" s="21">
        <f t="shared" si="3"/>
        <v>11.61</v>
      </c>
    </row>
    <row r="33" customFormat="1" spans="1:13">
      <c r="A33" s="8" t="s">
        <v>39</v>
      </c>
      <c r="B33" s="9" t="s">
        <v>113</v>
      </c>
      <c r="C33" s="10">
        <v>45230</v>
      </c>
      <c r="D33" s="11">
        <v>65.96</v>
      </c>
      <c r="E33" s="15">
        <v>388771.72</v>
      </c>
      <c r="F33" s="15">
        <v>5.06</v>
      </c>
      <c r="G33" s="13">
        <v>0.7</v>
      </c>
      <c r="H33" s="14">
        <v>0.012</v>
      </c>
      <c r="I33" s="21">
        <f t="shared" si="0"/>
        <v>1632.841224</v>
      </c>
      <c r="J33" s="21">
        <f t="shared" si="1"/>
        <v>816.420612</v>
      </c>
      <c r="K33" s="13">
        <v>12</v>
      </c>
      <c r="L33" s="21">
        <f t="shared" si="2"/>
        <v>30.36</v>
      </c>
      <c r="M33" s="21">
        <f t="shared" si="3"/>
        <v>15.18</v>
      </c>
    </row>
    <row r="34" customFormat="1" spans="1:13">
      <c r="A34" s="8" t="s">
        <v>40</v>
      </c>
      <c r="B34" s="9" t="s">
        <v>113</v>
      </c>
      <c r="C34" s="10">
        <v>45230</v>
      </c>
      <c r="D34" s="11">
        <v>75.2</v>
      </c>
      <c r="E34" s="15">
        <v>443155.72</v>
      </c>
      <c r="F34" s="15">
        <v>5.77</v>
      </c>
      <c r="G34" s="13">
        <v>0.7</v>
      </c>
      <c r="H34" s="14">
        <v>0.012</v>
      </c>
      <c r="I34" s="21">
        <f t="shared" si="0"/>
        <v>1861.254024</v>
      </c>
      <c r="J34" s="21">
        <f t="shared" si="1"/>
        <v>930.627012</v>
      </c>
      <c r="K34" s="13">
        <v>12</v>
      </c>
      <c r="L34" s="21">
        <f t="shared" si="2"/>
        <v>34.62</v>
      </c>
      <c r="M34" s="21">
        <f t="shared" si="3"/>
        <v>17.31</v>
      </c>
    </row>
    <row r="35" customFormat="1" spans="1:13">
      <c r="A35" s="8" t="s">
        <v>41</v>
      </c>
      <c r="B35" s="9" t="s">
        <v>113</v>
      </c>
      <c r="C35" s="10">
        <v>45230</v>
      </c>
      <c r="D35" s="11">
        <v>67.68</v>
      </c>
      <c r="E35" s="15">
        <v>398895.15</v>
      </c>
      <c r="F35" s="15">
        <v>5.19</v>
      </c>
      <c r="G35" s="13">
        <v>0.7</v>
      </c>
      <c r="H35" s="14">
        <v>0.012</v>
      </c>
      <c r="I35" s="21">
        <f t="shared" si="0"/>
        <v>1675.35963</v>
      </c>
      <c r="J35" s="21">
        <f t="shared" si="1"/>
        <v>837.679815</v>
      </c>
      <c r="K35" s="13">
        <v>12</v>
      </c>
      <c r="L35" s="21">
        <f t="shared" si="2"/>
        <v>31.14</v>
      </c>
      <c r="M35" s="21">
        <f t="shared" si="3"/>
        <v>15.57</v>
      </c>
    </row>
    <row r="36" customFormat="1" spans="1:13">
      <c r="A36" s="8" t="s">
        <v>42</v>
      </c>
      <c r="B36" s="9" t="s">
        <v>113</v>
      </c>
      <c r="C36" s="10">
        <v>45230</v>
      </c>
      <c r="D36" s="11">
        <v>58.12</v>
      </c>
      <c r="E36" s="15">
        <v>342627.72</v>
      </c>
      <c r="F36" s="15">
        <v>4.46</v>
      </c>
      <c r="G36" s="13">
        <v>0.7</v>
      </c>
      <c r="H36" s="14">
        <v>0.012</v>
      </c>
      <c r="I36" s="21">
        <f t="shared" si="0"/>
        <v>1439.036424</v>
      </c>
      <c r="J36" s="21">
        <f t="shared" si="1"/>
        <v>719.518212</v>
      </c>
      <c r="K36" s="13">
        <v>12</v>
      </c>
      <c r="L36" s="21">
        <f t="shared" si="2"/>
        <v>26.76</v>
      </c>
      <c r="M36" s="21">
        <f t="shared" si="3"/>
        <v>13.38</v>
      </c>
    </row>
    <row r="37" customFormat="1" spans="1:13">
      <c r="A37" s="8" t="s">
        <v>43</v>
      </c>
      <c r="B37" s="9" t="s">
        <v>113</v>
      </c>
      <c r="C37" s="10">
        <v>45230</v>
      </c>
      <c r="D37" s="11">
        <v>69.89</v>
      </c>
      <c r="E37" s="15">
        <v>411902.57</v>
      </c>
      <c r="F37" s="15">
        <v>5.36</v>
      </c>
      <c r="G37" s="13">
        <v>0.7</v>
      </c>
      <c r="H37" s="14">
        <v>0.012</v>
      </c>
      <c r="I37" s="21">
        <f t="shared" si="0"/>
        <v>1729.990794</v>
      </c>
      <c r="J37" s="21">
        <f t="shared" si="1"/>
        <v>864.995397</v>
      </c>
      <c r="K37" s="13">
        <v>12</v>
      </c>
      <c r="L37" s="21">
        <f t="shared" si="2"/>
        <v>32.16</v>
      </c>
      <c r="M37" s="21">
        <f t="shared" si="3"/>
        <v>16.08</v>
      </c>
    </row>
    <row r="38" customFormat="1" spans="1:13">
      <c r="A38" s="8" t="s">
        <v>44</v>
      </c>
      <c r="B38" s="9" t="s">
        <v>113</v>
      </c>
      <c r="C38" s="10">
        <v>45230</v>
      </c>
      <c r="D38" s="11">
        <v>83</v>
      </c>
      <c r="E38" s="15">
        <v>489064.28</v>
      </c>
      <c r="F38" s="15">
        <v>6.37</v>
      </c>
      <c r="G38" s="13">
        <v>0.7</v>
      </c>
      <c r="H38" s="14">
        <v>0.012</v>
      </c>
      <c r="I38" s="21">
        <f t="shared" si="0"/>
        <v>2054.069976</v>
      </c>
      <c r="J38" s="21">
        <f t="shared" si="1"/>
        <v>1027.034988</v>
      </c>
      <c r="K38" s="13">
        <v>12</v>
      </c>
      <c r="L38" s="21">
        <f t="shared" si="2"/>
        <v>38.22</v>
      </c>
      <c r="M38" s="21">
        <f t="shared" si="3"/>
        <v>19.11</v>
      </c>
    </row>
    <row r="39" customFormat="1" spans="1:13">
      <c r="A39" s="8" t="s">
        <v>45</v>
      </c>
      <c r="B39" s="9" t="s">
        <v>113</v>
      </c>
      <c r="C39" s="10">
        <v>45230</v>
      </c>
      <c r="D39" s="11">
        <v>71.09</v>
      </c>
      <c r="E39" s="15">
        <v>418965.43</v>
      </c>
      <c r="F39" s="15">
        <v>5.45</v>
      </c>
      <c r="G39" s="13">
        <v>0.7</v>
      </c>
      <c r="H39" s="14">
        <v>0.012</v>
      </c>
      <c r="I39" s="21">
        <f t="shared" si="0"/>
        <v>1759.654806</v>
      </c>
      <c r="J39" s="21">
        <f t="shared" si="1"/>
        <v>879.827403</v>
      </c>
      <c r="K39" s="13">
        <v>12</v>
      </c>
      <c r="L39" s="21">
        <f t="shared" si="2"/>
        <v>32.7</v>
      </c>
      <c r="M39" s="21">
        <f t="shared" si="3"/>
        <v>16.35</v>
      </c>
    </row>
    <row r="40" customFormat="1" spans="1:13">
      <c r="A40" s="8" t="s">
        <v>46</v>
      </c>
      <c r="B40" s="9" t="s">
        <v>113</v>
      </c>
      <c r="C40" s="10">
        <v>45230</v>
      </c>
      <c r="D40" s="11">
        <v>72.81</v>
      </c>
      <c r="E40" s="15">
        <v>429088.85</v>
      </c>
      <c r="F40" s="15">
        <v>5.59</v>
      </c>
      <c r="G40" s="13">
        <v>0.7</v>
      </c>
      <c r="H40" s="14">
        <v>0.012</v>
      </c>
      <c r="I40" s="21">
        <f t="shared" si="0"/>
        <v>1802.17317</v>
      </c>
      <c r="J40" s="21">
        <f t="shared" si="1"/>
        <v>901.086585</v>
      </c>
      <c r="K40" s="13">
        <v>12</v>
      </c>
      <c r="L40" s="21">
        <f t="shared" si="2"/>
        <v>33.54</v>
      </c>
      <c r="M40" s="21">
        <f t="shared" si="3"/>
        <v>16.77</v>
      </c>
    </row>
    <row r="41" customFormat="1" spans="1:13">
      <c r="A41" s="8" t="s">
        <v>47</v>
      </c>
      <c r="B41" s="9" t="s">
        <v>113</v>
      </c>
      <c r="C41" s="10">
        <v>45230</v>
      </c>
      <c r="D41" s="11">
        <v>61.4</v>
      </c>
      <c r="E41" s="15">
        <v>361932.85</v>
      </c>
      <c r="F41" s="15">
        <v>4.71</v>
      </c>
      <c r="G41" s="13">
        <v>0.7</v>
      </c>
      <c r="H41" s="14">
        <v>0.012</v>
      </c>
      <c r="I41" s="21">
        <f t="shared" si="0"/>
        <v>1520.11797</v>
      </c>
      <c r="J41" s="21">
        <f t="shared" si="1"/>
        <v>760.058985</v>
      </c>
      <c r="K41" s="13">
        <v>12</v>
      </c>
      <c r="L41" s="21">
        <f t="shared" si="2"/>
        <v>28.26</v>
      </c>
      <c r="M41" s="21">
        <f t="shared" si="3"/>
        <v>14.13</v>
      </c>
    </row>
    <row r="42" customFormat="1" spans="1:13">
      <c r="A42" s="8" t="s">
        <v>48</v>
      </c>
      <c r="B42" s="9" t="s">
        <v>113</v>
      </c>
      <c r="C42" s="10">
        <v>45230</v>
      </c>
      <c r="D42" s="11">
        <v>60.24</v>
      </c>
      <c r="E42" s="15">
        <v>355105.43</v>
      </c>
      <c r="F42" s="15">
        <v>4.62</v>
      </c>
      <c r="G42" s="13">
        <v>0.7</v>
      </c>
      <c r="H42" s="14">
        <v>0.012</v>
      </c>
      <c r="I42" s="21">
        <f t="shared" si="0"/>
        <v>1491.442806</v>
      </c>
      <c r="J42" s="21">
        <f t="shared" si="1"/>
        <v>745.721403</v>
      </c>
      <c r="K42" s="13">
        <v>12</v>
      </c>
      <c r="L42" s="21">
        <f t="shared" si="2"/>
        <v>27.72</v>
      </c>
      <c r="M42" s="21">
        <f t="shared" si="3"/>
        <v>13.86</v>
      </c>
    </row>
    <row r="43" customFormat="1" spans="1:13">
      <c r="A43" s="8" t="s">
        <v>49</v>
      </c>
      <c r="B43" s="9" t="s">
        <v>113</v>
      </c>
      <c r="C43" s="10">
        <v>45230</v>
      </c>
      <c r="D43" s="11">
        <v>63.14</v>
      </c>
      <c r="E43" s="15">
        <v>372174</v>
      </c>
      <c r="F43" s="15">
        <v>4.84</v>
      </c>
      <c r="G43" s="13">
        <v>0.7</v>
      </c>
      <c r="H43" s="14">
        <v>0.012</v>
      </c>
      <c r="I43" s="21">
        <f t="shared" si="0"/>
        <v>1563.1308</v>
      </c>
      <c r="J43" s="21">
        <f t="shared" si="1"/>
        <v>781.5654</v>
      </c>
      <c r="K43" s="13">
        <v>12</v>
      </c>
      <c r="L43" s="21">
        <f t="shared" si="2"/>
        <v>29.04</v>
      </c>
      <c r="M43" s="21">
        <f t="shared" si="3"/>
        <v>14.52</v>
      </c>
    </row>
    <row r="44" customFormat="1" spans="1:13">
      <c r="A44" s="13"/>
      <c r="B44" s="13"/>
      <c r="C44" s="13"/>
      <c r="D44" s="13"/>
      <c r="E44" s="13"/>
      <c r="F44" s="13"/>
      <c r="G44" s="13"/>
      <c r="H44" s="13"/>
      <c r="I44" s="22">
        <f>SUM(I3:I43)</f>
        <v>65955.812622</v>
      </c>
      <c r="J44" s="22">
        <v>32977.93</v>
      </c>
      <c r="K44" s="13"/>
      <c r="L44" s="22">
        <f>SUM(L3:L43)</f>
        <v>1203.18</v>
      </c>
      <c r="M44" s="22">
        <f t="shared" si="3"/>
        <v>601.59</v>
      </c>
    </row>
    <row r="45" customFormat="1" spans="12:13">
      <c r="L45" s="2"/>
      <c r="M45" s="2"/>
    </row>
    <row r="47" customFormat="1" spans="12:13">
      <c r="L47" s="2"/>
      <c r="M47" s="2"/>
    </row>
  </sheetData>
  <mergeCells count="3">
    <mergeCell ref="A1:F1"/>
    <mergeCell ref="G1:J1"/>
    <mergeCell ref="K1:M1"/>
  </mergeCells>
  <dataValidations count="1">
    <dataValidation allowBlank="1" showErrorMessage="1" sqref="B2"/>
  </dataValidation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4"/>
  <sheetViews>
    <sheetView tabSelected="1" workbookViewId="0">
      <selection activeCell="C26" sqref="C26"/>
    </sheetView>
  </sheetViews>
  <sheetFormatPr defaultColWidth="9" defaultRowHeight="13.5"/>
  <cols>
    <col min="1" max="1" width="39.625" customWidth="1"/>
    <col min="2" max="2" width="55.375" customWidth="1"/>
    <col min="3" max="3" width="11.5" customWidth="1"/>
    <col min="4" max="4" width="7.375" customWidth="1"/>
    <col min="5" max="6" width="12.625" customWidth="1"/>
    <col min="8" max="8" width="9.375"/>
    <col min="9" max="9" width="12.625"/>
    <col min="10" max="10" width="11.5" customWidth="1"/>
    <col min="12" max="12" width="12.7083333333333" style="2" customWidth="1"/>
    <col min="13" max="13" width="12.275" style="2" customWidth="1"/>
  </cols>
  <sheetData>
    <row r="1" s="1" customFormat="1" spans="1:13">
      <c r="A1" s="3" t="s">
        <v>101</v>
      </c>
      <c r="B1" s="3"/>
      <c r="C1" s="3"/>
      <c r="D1" s="3"/>
      <c r="E1" s="3"/>
      <c r="F1" s="3"/>
      <c r="G1" s="3" t="s">
        <v>102</v>
      </c>
      <c r="H1" s="3"/>
      <c r="I1" s="3"/>
      <c r="J1" s="3"/>
      <c r="K1" s="16" t="s">
        <v>80</v>
      </c>
      <c r="L1" s="17"/>
      <c r="M1" s="18"/>
    </row>
    <row r="2" ht="30" customHeight="1" spans="1:13">
      <c r="A2" s="4" t="s">
        <v>103</v>
      </c>
      <c r="B2" s="4" t="s">
        <v>104</v>
      </c>
      <c r="C2" s="4" t="s">
        <v>105</v>
      </c>
      <c r="D2" s="4" t="s">
        <v>106</v>
      </c>
      <c r="E2" s="5" t="s">
        <v>107</v>
      </c>
      <c r="F2" s="6" t="s">
        <v>108</v>
      </c>
      <c r="G2" s="7" t="s">
        <v>109</v>
      </c>
      <c r="H2" s="7" t="s">
        <v>66</v>
      </c>
      <c r="I2" s="19" t="s">
        <v>110</v>
      </c>
      <c r="J2" s="19" t="s">
        <v>114</v>
      </c>
      <c r="K2" s="7" t="s">
        <v>79</v>
      </c>
      <c r="L2" s="20" t="s">
        <v>110</v>
      </c>
      <c r="M2" s="20" t="s">
        <v>115</v>
      </c>
    </row>
    <row r="3" spans="1:13">
      <c r="A3" s="8" t="s">
        <v>7</v>
      </c>
      <c r="B3" s="9" t="s">
        <v>113</v>
      </c>
      <c r="C3" s="10">
        <v>45230</v>
      </c>
      <c r="D3" s="11">
        <v>81.38</v>
      </c>
      <c r="E3" s="12">
        <v>502780.86</v>
      </c>
      <c r="F3" s="12">
        <v>6.24</v>
      </c>
      <c r="G3" s="13">
        <v>0.7</v>
      </c>
      <c r="H3" s="14">
        <v>0.012</v>
      </c>
      <c r="I3" s="21">
        <f>E3*G3*H3/2</f>
        <v>2111.679612</v>
      </c>
      <c r="J3" s="21">
        <f>I3/2</f>
        <v>1055.839806</v>
      </c>
      <c r="K3" s="13">
        <v>12</v>
      </c>
      <c r="L3" s="21">
        <f>F3*K3/2</f>
        <v>37.44</v>
      </c>
      <c r="M3" s="21">
        <f>L3/2</f>
        <v>18.72</v>
      </c>
    </row>
    <row r="4" spans="1:13">
      <c r="A4" s="8" t="s">
        <v>10</v>
      </c>
      <c r="B4" s="9" t="s">
        <v>113</v>
      </c>
      <c r="C4" s="10">
        <v>45230</v>
      </c>
      <c r="D4" s="11">
        <v>72.38</v>
      </c>
      <c r="E4" s="12">
        <v>395809.43</v>
      </c>
      <c r="F4" s="12">
        <v>5.55</v>
      </c>
      <c r="G4" s="13">
        <v>0.7</v>
      </c>
      <c r="H4" s="14">
        <v>0.012</v>
      </c>
      <c r="I4" s="21">
        <f t="shared" ref="I4:I43" si="0">E4*G4*H4/2</f>
        <v>1662.399606</v>
      </c>
      <c r="J4" s="21">
        <f t="shared" ref="J4:J44" si="1">I4/2</f>
        <v>831.199803</v>
      </c>
      <c r="K4" s="13">
        <v>12</v>
      </c>
      <c r="L4" s="21">
        <f t="shared" ref="L4:L43" si="2">F4*K4/2</f>
        <v>33.3</v>
      </c>
      <c r="M4" s="21">
        <f t="shared" ref="M4:M44" si="3">L4/2</f>
        <v>16.65</v>
      </c>
    </row>
    <row r="5" spans="1:13">
      <c r="A5" s="8" t="s">
        <v>11</v>
      </c>
      <c r="B5" s="9" t="s">
        <v>113</v>
      </c>
      <c r="C5" s="10">
        <v>45230</v>
      </c>
      <c r="D5" s="11">
        <v>37.08</v>
      </c>
      <c r="E5" s="12">
        <v>229386.57</v>
      </c>
      <c r="F5" s="12">
        <v>2.85</v>
      </c>
      <c r="G5" s="13">
        <v>0.7</v>
      </c>
      <c r="H5" s="14">
        <v>0.012</v>
      </c>
      <c r="I5" s="21">
        <f t="shared" si="0"/>
        <v>963.423594</v>
      </c>
      <c r="J5" s="21">
        <f t="shared" si="1"/>
        <v>481.711797</v>
      </c>
      <c r="K5" s="13">
        <v>12</v>
      </c>
      <c r="L5" s="21">
        <f t="shared" si="2"/>
        <v>17.1</v>
      </c>
      <c r="M5" s="21">
        <f t="shared" si="3"/>
        <v>8.55</v>
      </c>
    </row>
    <row r="6" spans="1:13">
      <c r="A6" s="8" t="s">
        <v>12</v>
      </c>
      <c r="B6" s="9" t="s">
        <v>113</v>
      </c>
      <c r="C6" s="10">
        <v>45230</v>
      </c>
      <c r="D6" s="11">
        <v>78.37</v>
      </c>
      <c r="E6" s="12">
        <v>484204.86</v>
      </c>
      <c r="F6" s="12">
        <v>6.01</v>
      </c>
      <c r="G6" s="13">
        <v>0.7</v>
      </c>
      <c r="H6" s="14">
        <v>0.012</v>
      </c>
      <c r="I6" s="21">
        <f t="shared" si="0"/>
        <v>2033.660412</v>
      </c>
      <c r="J6" s="21">
        <f t="shared" si="1"/>
        <v>1016.830206</v>
      </c>
      <c r="K6" s="13">
        <v>12</v>
      </c>
      <c r="L6" s="21">
        <f t="shared" si="2"/>
        <v>36.06</v>
      </c>
      <c r="M6" s="21">
        <f t="shared" si="3"/>
        <v>18.03</v>
      </c>
    </row>
    <row r="7" spans="1:13">
      <c r="A7" s="8" t="s">
        <v>13</v>
      </c>
      <c r="B7" s="9" t="s">
        <v>113</v>
      </c>
      <c r="C7" s="10">
        <v>45230</v>
      </c>
      <c r="D7" s="11">
        <v>83.13</v>
      </c>
      <c r="E7" s="15">
        <v>513580.86</v>
      </c>
      <c r="F7" s="15">
        <v>6.38</v>
      </c>
      <c r="G7" s="13">
        <v>0.7</v>
      </c>
      <c r="H7" s="14">
        <v>0.012</v>
      </c>
      <c r="I7" s="21">
        <f t="shared" si="0"/>
        <v>2157.039612</v>
      </c>
      <c r="J7" s="21">
        <f t="shared" si="1"/>
        <v>1078.519806</v>
      </c>
      <c r="K7" s="13">
        <v>12</v>
      </c>
      <c r="L7" s="21">
        <f t="shared" si="2"/>
        <v>38.28</v>
      </c>
      <c r="M7" s="21">
        <f t="shared" si="3"/>
        <v>19.14</v>
      </c>
    </row>
    <row r="8" spans="1:13">
      <c r="A8" s="8" t="s">
        <v>14</v>
      </c>
      <c r="B8" s="9" t="s">
        <v>113</v>
      </c>
      <c r="C8" s="10">
        <v>45230</v>
      </c>
      <c r="D8" s="11">
        <v>72.34</v>
      </c>
      <c r="E8" s="15">
        <v>446991.14</v>
      </c>
      <c r="F8" s="15">
        <v>5.55</v>
      </c>
      <c r="G8" s="13">
        <v>0.7</v>
      </c>
      <c r="H8" s="14">
        <v>0.012</v>
      </c>
      <c r="I8" s="21">
        <f t="shared" si="0"/>
        <v>1877.362788</v>
      </c>
      <c r="J8" s="21">
        <f t="shared" si="1"/>
        <v>938.681394</v>
      </c>
      <c r="K8" s="13">
        <v>12</v>
      </c>
      <c r="L8" s="21">
        <f t="shared" si="2"/>
        <v>33.3</v>
      </c>
      <c r="M8" s="21">
        <f t="shared" si="3"/>
        <v>16.65</v>
      </c>
    </row>
    <row r="9" spans="1:13">
      <c r="A9" s="8" t="s">
        <v>15</v>
      </c>
      <c r="B9" s="9" t="s">
        <v>113</v>
      </c>
      <c r="C9" s="10">
        <v>45230</v>
      </c>
      <c r="D9" s="11">
        <v>73.19</v>
      </c>
      <c r="E9" s="15">
        <v>452236.86</v>
      </c>
      <c r="F9" s="15">
        <v>5.62</v>
      </c>
      <c r="G9" s="13">
        <v>0.7</v>
      </c>
      <c r="H9" s="14">
        <v>0.012</v>
      </c>
      <c r="I9" s="21">
        <f t="shared" si="0"/>
        <v>1899.394812</v>
      </c>
      <c r="J9" s="21">
        <f t="shared" si="1"/>
        <v>949.697406</v>
      </c>
      <c r="K9" s="13">
        <v>12</v>
      </c>
      <c r="L9" s="21">
        <f t="shared" si="2"/>
        <v>33.72</v>
      </c>
      <c r="M9" s="21">
        <f t="shared" si="3"/>
        <v>16.86</v>
      </c>
    </row>
    <row r="10" spans="1:13">
      <c r="A10" s="8" t="s">
        <v>16</v>
      </c>
      <c r="B10" s="9" t="s">
        <v>113</v>
      </c>
      <c r="C10" s="10">
        <v>45230</v>
      </c>
      <c r="D10" s="11">
        <v>36.36</v>
      </c>
      <c r="E10" s="15">
        <v>224943.14</v>
      </c>
      <c r="F10" s="15">
        <v>2.79</v>
      </c>
      <c r="G10" s="13">
        <v>0.7</v>
      </c>
      <c r="H10" s="14">
        <v>0.012</v>
      </c>
      <c r="I10" s="21">
        <f t="shared" si="0"/>
        <v>944.761188</v>
      </c>
      <c r="J10" s="21">
        <f t="shared" si="1"/>
        <v>472.380594</v>
      </c>
      <c r="K10" s="13">
        <v>12</v>
      </c>
      <c r="L10" s="21">
        <f t="shared" si="2"/>
        <v>16.74</v>
      </c>
      <c r="M10" s="21">
        <f t="shared" si="3"/>
        <v>8.37</v>
      </c>
    </row>
    <row r="11" spans="1:13">
      <c r="A11" s="8" t="s">
        <v>17</v>
      </c>
      <c r="B11" s="9" t="s">
        <v>113</v>
      </c>
      <c r="C11" s="10">
        <v>45230</v>
      </c>
      <c r="D11" s="11">
        <v>62.6</v>
      </c>
      <c r="E11" s="15">
        <v>386881.43</v>
      </c>
      <c r="F11" s="15">
        <v>4.8</v>
      </c>
      <c r="G11" s="13">
        <v>0.7</v>
      </c>
      <c r="H11" s="14">
        <v>0.012</v>
      </c>
      <c r="I11" s="21">
        <f t="shared" si="0"/>
        <v>1624.902006</v>
      </c>
      <c r="J11" s="21">
        <f t="shared" si="1"/>
        <v>812.451003</v>
      </c>
      <c r="K11" s="13">
        <v>12</v>
      </c>
      <c r="L11" s="21">
        <f t="shared" si="2"/>
        <v>28.8</v>
      </c>
      <c r="M11" s="21">
        <f t="shared" si="3"/>
        <v>14.4</v>
      </c>
    </row>
    <row r="12" spans="1:13">
      <c r="A12" s="8" t="s">
        <v>18</v>
      </c>
      <c r="B12" s="9" t="s">
        <v>113</v>
      </c>
      <c r="C12" s="10">
        <v>45230</v>
      </c>
      <c r="D12" s="11">
        <v>52.7</v>
      </c>
      <c r="E12" s="15">
        <v>325784.29</v>
      </c>
      <c r="F12" s="15">
        <v>4.04</v>
      </c>
      <c r="G12" s="13">
        <v>0.7</v>
      </c>
      <c r="H12" s="14">
        <v>0.012</v>
      </c>
      <c r="I12" s="21">
        <f t="shared" si="0"/>
        <v>1368.294018</v>
      </c>
      <c r="J12" s="21">
        <f t="shared" si="1"/>
        <v>684.147009</v>
      </c>
      <c r="K12" s="13">
        <v>12</v>
      </c>
      <c r="L12" s="21">
        <f t="shared" si="2"/>
        <v>24.24</v>
      </c>
      <c r="M12" s="21">
        <f t="shared" si="3"/>
        <v>12.12</v>
      </c>
    </row>
    <row r="13" spans="1:13">
      <c r="A13" s="8" t="s">
        <v>19</v>
      </c>
      <c r="B13" s="9" t="s">
        <v>113</v>
      </c>
      <c r="C13" s="10">
        <v>45230</v>
      </c>
      <c r="D13" s="11">
        <v>59.98</v>
      </c>
      <c r="E13" s="15">
        <v>370712.29</v>
      </c>
      <c r="F13" s="15">
        <v>4.6</v>
      </c>
      <c r="G13" s="13">
        <v>0.7</v>
      </c>
      <c r="H13" s="14">
        <v>0.012</v>
      </c>
      <c r="I13" s="21">
        <f t="shared" si="0"/>
        <v>1556.991618</v>
      </c>
      <c r="J13" s="21">
        <f t="shared" si="1"/>
        <v>778.495809</v>
      </c>
      <c r="K13" s="13">
        <v>12</v>
      </c>
      <c r="L13" s="21">
        <f t="shared" si="2"/>
        <v>27.6</v>
      </c>
      <c r="M13" s="21">
        <f t="shared" si="3"/>
        <v>13.8</v>
      </c>
    </row>
    <row r="14" spans="1:13">
      <c r="A14" s="8" t="s">
        <v>20</v>
      </c>
      <c r="B14" s="9" t="s">
        <v>113</v>
      </c>
      <c r="C14" s="10">
        <v>45230</v>
      </c>
      <c r="D14" s="11">
        <v>56.32</v>
      </c>
      <c r="E14" s="15">
        <v>348124.86</v>
      </c>
      <c r="F14" s="15">
        <v>4.32</v>
      </c>
      <c r="G14" s="13">
        <v>0.7</v>
      </c>
      <c r="H14" s="14">
        <v>0.012</v>
      </c>
      <c r="I14" s="21">
        <f t="shared" si="0"/>
        <v>1462.124412</v>
      </c>
      <c r="J14" s="21">
        <f t="shared" si="1"/>
        <v>731.062206</v>
      </c>
      <c r="K14" s="13">
        <v>12</v>
      </c>
      <c r="L14" s="21">
        <f t="shared" si="2"/>
        <v>25.92</v>
      </c>
      <c r="M14" s="21">
        <f t="shared" si="3"/>
        <v>12.96</v>
      </c>
    </row>
    <row r="15" spans="1:13">
      <c r="A15" s="8" t="s">
        <v>21</v>
      </c>
      <c r="B15" s="9" t="s">
        <v>113</v>
      </c>
      <c r="C15" s="10">
        <v>45230</v>
      </c>
      <c r="D15" s="11">
        <v>48.85</v>
      </c>
      <c r="E15" s="15">
        <v>302024.29</v>
      </c>
      <c r="F15" s="15">
        <v>3.75</v>
      </c>
      <c r="G15" s="13">
        <v>0.7</v>
      </c>
      <c r="H15" s="14">
        <v>0.012</v>
      </c>
      <c r="I15" s="21">
        <f t="shared" si="0"/>
        <v>1268.502018</v>
      </c>
      <c r="J15" s="21">
        <f t="shared" si="1"/>
        <v>634.251009</v>
      </c>
      <c r="K15" s="13">
        <v>12</v>
      </c>
      <c r="L15" s="21">
        <f t="shared" si="2"/>
        <v>22.5</v>
      </c>
      <c r="M15" s="21">
        <f t="shared" si="3"/>
        <v>11.25</v>
      </c>
    </row>
    <row r="16" spans="1:13">
      <c r="A16" s="8" t="s">
        <v>22</v>
      </c>
      <c r="B16" s="9" t="s">
        <v>113</v>
      </c>
      <c r="C16" s="10">
        <v>45230</v>
      </c>
      <c r="D16" s="11">
        <v>48.92</v>
      </c>
      <c r="E16" s="15">
        <v>302456.29</v>
      </c>
      <c r="F16" s="15">
        <v>3.75</v>
      </c>
      <c r="G16" s="13">
        <v>0.7</v>
      </c>
      <c r="H16" s="14">
        <v>0.012</v>
      </c>
      <c r="I16" s="21">
        <f t="shared" si="0"/>
        <v>1270.316418</v>
      </c>
      <c r="J16" s="21">
        <f t="shared" si="1"/>
        <v>635.158209</v>
      </c>
      <c r="K16" s="13">
        <v>12</v>
      </c>
      <c r="L16" s="21">
        <f t="shared" si="2"/>
        <v>22.5</v>
      </c>
      <c r="M16" s="21">
        <f t="shared" si="3"/>
        <v>11.25</v>
      </c>
    </row>
    <row r="17" spans="1:13">
      <c r="A17" s="8" t="s">
        <v>23</v>
      </c>
      <c r="B17" s="9" t="s">
        <v>113</v>
      </c>
      <c r="C17" s="10">
        <v>45230</v>
      </c>
      <c r="D17" s="11">
        <v>50.11</v>
      </c>
      <c r="E17" s="15">
        <v>309800.29</v>
      </c>
      <c r="F17" s="15">
        <v>3.84</v>
      </c>
      <c r="G17" s="13">
        <v>0.7</v>
      </c>
      <c r="H17" s="14">
        <v>0.012</v>
      </c>
      <c r="I17" s="21">
        <f t="shared" si="0"/>
        <v>1301.161218</v>
      </c>
      <c r="J17" s="21">
        <f t="shared" si="1"/>
        <v>650.580609</v>
      </c>
      <c r="K17" s="13">
        <v>12</v>
      </c>
      <c r="L17" s="21">
        <f t="shared" si="2"/>
        <v>23.04</v>
      </c>
      <c r="M17" s="21">
        <f t="shared" si="3"/>
        <v>11.52</v>
      </c>
    </row>
    <row r="18" spans="1:13">
      <c r="A18" s="8" t="s">
        <v>24</v>
      </c>
      <c r="B18" s="9" t="s">
        <v>113</v>
      </c>
      <c r="C18" s="10">
        <v>45230</v>
      </c>
      <c r="D18" s="11">
        <v>58.77</v>
      </c>
      <c r="E18" s="15">
        <v>363244.86</v>
      </c>
      <c r="F18" s="15">
        <v>4.51</v>
      </c>
      <c r="G18" s="13">
        <v>0.7</v>
      </c>
      <c r="H18" s="14">
        <v>0.012</v>
      </c>
      <c r="I18" s="21">
        <f t="shared" si="0"/>
        <v>1525.628412</v>
      </c>
      <c r="J18" s="21">
        <f t="shared" si="1"/>
        <v>762.814206</v>
      </c>
      <c r="K18" s="13">
        <v>12</v>
      </c>
      <c r="L18" s="21">
        <f t="shared" si="2"/>
        <v>27.06</v>
      </c>
      <c r="M18" s="21">
        <f t="shared" si="3"/>
        <v>13.53</v>
      </c>
    </row>
    <row r="19" spans="1:13">
      <c r="A19" s="8" t="s">
        <v>25</v>
      </c>
      <c r="B19" s="9" t="s">
        <v>113</v>
      </c>
      <c r="C19" s="10">
        <v>45230</v>
      </c>
      <c r="D19" s="11">
        <v>44.14</v>
      </c>
      <c r="E19" s="15">
        <v>272956.86</v>
      </c>
      <c r="F19" s="15">
        <v>3.39</v>
      </c>
      <c r="G19" s="13">
        <v>0.7</v>
      </c>
      <c r="H19" s="14">
        <v>0.012</v>
      </c>
      <c r="I19" s="21">
        <f t="shared" si="0"/>
        <v>1146.418812</v>
      </c>
      <c r="J19" s="21">
        <f t="shared" si="1"/>
        <v>573.209406</v>
      </c>
      <c r="K19" s="13">
        <v>12</v>
      </c>
      <c r="L19" s="21">
        <f t="shared" si="2"/>
        <v>20.34</v>
      </c>
      <c r="M19" s="21">
        <f t="shared" si="3"/>
        <v>10.17</v>
      </c>
    </row>
    <row r="20" spans="1:13">
      <c r="A20" s="8" t="s">
        <v>26</v>
      </c>
      <c r="B20" s="9" t="s">
        <v>113</v>
      </c>
      <c r="C20" s="10">
        <v>45230</v>
      </c>
      <c r="D20" s="11">
        <v>69.57</v>
      </c>
      <c r="E20" s="15">
        <v>378467.71</v>
      </c>
      <c r="F20" s="15">
        <v>5.34</v>
      </c>
      <c r="G20" s="13">
        <v>0.7</v>
      </c>
      <c r="H20" s="14">
        <v>0.012</v>
      </c>
      <c r="I20" s="21">
        <f t="shared" si="0"/>
        <v>1589.564382</v>
      </c>
      <c r="J20" s="21">
        <f t="shared" si="1"/>
        <v>794.782191</v>
      </c>
      <c r="K20" s="13">
        <v>12</v>
      </c>
      <c r="L20" s="21">
        <f t="shared" si="2"/>
        <v>32.04</v>
      </c>
      <c r="M20" s="21">
        <f t="shared" si="3"/>
        <v>16.02</v>
      </c>
    </row>
    <row r="21" spans="1:13">
      <c r="A21" s="8" t="s">
        <v>27</v>
      </c>
      <c r="B21" s="9" t="s">
        <v>113</v>
      </c>
      <c r="C21" s="10">
        <v>45230</v>
      </c>
      <c r="D21" s="11">
        <v>75.96</v>
      </c>
      <c r="E21" s="15">
        <v>469331.71</v>
      </c>
      <c r="F21" s="15">
        <v>5.83</v>
      </c>
      <c r="G21" s="13">
        <v>0.7</v>
      </c>
      <c r="H21" s="14">
        <v>0.012</v>
      </c>
      <c r="I21" s="21">
        <f t="shared" si="0"/>
        <v>1971.193182</v>
      </c>
      <c r="J21" s="21">
        <f t="shared" si="1"/>
        <v>985.596591</v>
      </c>
      <c r="K21" s="13">
        <v>12</v>
      </c>
      <c r="L21" s="21">
        <f t="shared" si="2"/>
        <v>34.98</v>
      </c>
      <c r="M21" s="21">
        <f t="shared" si="3"/>
        <v>17.49</v>
      </c>
    </row>
    <row r="22" spans="1:13">
      <c r="A22" s="8" t="s">
        <v>28</v>
      </c>
      <c r="B22" s="9" t="s">
        <v>113</v>
      </c>
      <c r="C22" s="10">
        <v>45230</v>
      </c>
      <c r="D22" s="11">
        <v>94.06</v>
      </c>
      <c r="E22" s="15">
        <v>581034.57</v>
      </c>
      <c r="F22" s="15">
        <v>7.22</v>
      </c>
      <c r="G22" s="13">
        <v>0.7</v>
      </c>
      <c r="H22" s="14">
        <v>0.012</v>
      </c>
      <c r="I22" s="21">
        <f t="shared" si="0"/>
        <v>2440.345194</v>
      </c>
      <c r="J22" s="21">
        <f t="shared" si="1"/>
        <v>1220.172597</v>
      </c>
      <c r="K22" s="13">
        <v>12</v>
      </c>
      <c r="L22" s="21">
        <f t="shared" si="2"/>
        <v>43.32</v>
      </c>
      <c r="M22" s="21">
        <f t="shared" si="3"/>
        <v>21.66</v>
      </c>
    </row>
    <row r="23" spans="1:13">
      <c r="A23" s="8" t="s">
        <v>29</v>
      </c>
      <c r="B23" s="9" t="s">
        <v>113</v>
      </c>
      <c r="C23" s="10">
        <v>45230</v>
      </c>
      <c r="D23" s="11">
        <v>73.19</v>
      </c>
      <c r="E23" s="15">
        <v>452236.86</v>
      </c>
      <c r="F23" s="15">
        <v>5.62</v>
      </c>
      <c r="G23" s="13">
        <v>0.7</v>
      </c>
      <c r="H23" s="14">
        <v>0.012</v>
      </c>
      <c r="I23" s="21">
        <f t="shared" si="0"/>
        <v>1899.394812</v>
      </c>
      <c r="J23" s="21">
        <f t="shared" si="1"/>
        <v>949.697406</v>
      </c>
      <c r="K23" s="13">
        <v>12</v>
      </c>
      <c r="L23" s="21">
        <f t="shared" si="2"/>
        <v>33.72</v>
      </c>
      <c r="M23" s="21">
        <f t="shared" si="3"/>
        <v>16.86</v>
      </c>
    </row>
    <row r="24" spans="1:13">
      <c r="A24" s="8" t="s">
        <v>30</v>
      </c>
      <c r="B24" s="9" t="s">
        <v>113</v>
      </c>
      <c r="C24" s="10">
        <v>45230</v>
      </c>
      <c r="D24" s="11">
        <v>85.49</v>
      </c>
      <c r="E24" s="15">
        <v>476716.86</v>
      </c>
      <c r="F24" s="15">
        <v>6.56</v>
      </c>
      <c r="G24" s="13">
        <v>0.7</v>
      </c>
      <c r="H24" s="14">
        <v>0.012</v>
      </c>
      <c r="I24" s="21">
        <f t="shared" si="0"/>
        <v>2002.210812</v>
      </c>
      <c r="J24" s="21">
        <f t="shared" si="1"/>
        <v>1001.105406</v>
      </c>
      <c r="K24" s="13">
        <v>12</v>
      </c>
      <c r="L24" s="21">
        <f t="shared" si="2"/>
        <v>39.36</v>
      </c>
      <c r="M24" s="21">
        <f t="shared" si="3"/>
        <v>19.68</v>
      </c>
    </row>
    <row r="25" spans="1:13">
      <c r="A25" s="8" t="s">
        <v>31</v>
      </c>
      <c r="B25" s="9" t="s">
        <v>113</v>
      </c>
      <c r="C25" s="10">
        <v>45230</v>
      </c>
      <c r="D25" s="11">
        <v>64.19</v>
      </c>
      <c r="E25" s="15">
        <v>396694</v>
      </c>
      <c r="F25" s="15">
        <v>4.93</v>
      </c>
      <c r="G25" s="13">
        <v>0.7</v>
      </c>
      <c r="H25" s="14">
        <v>0.012</v>
      </c>
      <c r="I25" s="21">
        <f t="shared" si="0"/>
        <v>1666.1148</v>
      </c>
      <c r="J25" s="21">
        <f t="shared" si="1"/>
        <v>833.0574</v>
      </c>
      <c r="K25" s="13">
        <v>12</v>
      </c>
      <c r="L25" s="21">
        <f t="shared" si="2"/>
        <v>29.58</v>
      </c>
      <c r="M25" s="21">
        <f t="shared" si="3"/>
        <v>14.79</v>
      </c>
    </row>
    <row r="26" spans="1:13">
      <c r="A26" s="8" t="s">
        <v>32</v>
      </c>
      <c r="B26" s="9" t="s">
        <v>113</v>
      </c>
      <c r="C26" s="10">
        <v>45230</v>
      </c>
      <c r="D26" s="11">
        <v>62.6</v>
      </c>
      <c r="E26" s="15">
        <v>386881.43</v>
      </c>
      <c r="F26" s="15">
        <v>4.8</v>
      </c>
      <c r="G26" s="13">
        <v>0.7</v>
      </c>
      <c r="H26" s="14">
        <v>0.012</v>
      </c>
      <c r="I26" s="21">
        <f t="shared" si="0"/>
        <v>1624.902006</v>
      </c>
      <c r="J26" s="21">
        <f t="shared" si="1"/>
        <v>812.451003</v>
      </c>
      <c r="K26" s="13">
        <v>12</v>
      </c>
      <c r="L26" s="21">
        <f t="shared" si="2"/>
        <v>28.8</v>
      </c>
      <c r="M26" s="21">
        <f t="shared" si="3"/>
        <v>14.4</v>
      </c>
    </row>
    <row r="27" spans="1:13">
      <c r="A27" s="8" t="s">
        <v>33</v>
      </c>
      <c r="B27" s="9" t="s">
        <v>113</v>
      </c>
      <c r="C27" s="10">
        <v>45230</v>
      </c>
      <c r="D27" s="11">
        <v>65.34</v>
      </c>
      <c r="E27" s="15">
        <v>352362.57</v>
      </c>
      <c r="F27" s="15">
        <v>5.01</v>
      </c>
      <c r="G27" s="13">
        <v>0.7</v>
      </c>
      <c r="H27" s="14">
        <v>0.012</v>
      </c>
      <c r="I27" s="21">
        <f t="shared" si="0"/>
        <v>1479.922794</v>
      </c>
      <c r="J27" s="21">
        <f t="shared" si="1"/>
        <v>739.961397</v>
      </c>
      <c r="K27" s="13">
        <v>12</v>
      </c>
      <c r="L27" s="21">
        <f t="shared" si="2"/>
        <v>30.06</v>
      </c>
      <c r="M27" s="21">
        <f t="shared" si="3"/>
        <v>15.03</v>
      </c>
    </row>
    <row r="28" spans="1:13">
      <c r="A28" s="8" t="s">
        <v>34</v>
      </c>
      <c r="B28" s="9" t="s">
        <v>113</v>
      </c>
      <c r="C28" s="10">
        <v>45230</v>
      </c>
      <c r="D28" s="11">
        <v>56.76</v>
      </c>
      <c r="E28" s="15">
        <v>350840.29</v>
      </c>
      <c r="F28" s="15">
        <v>4.36</v>
      </c>
      <c r="G28" s="13">
        <v>0.7</v>
      </c>
      <c r="H28" s="14">
        <v>0.012</v>
      </c>
      <c r="I28" s="21">
        <f t="shared" si="0"/>
        <v>1473.529218</v>
      </c>
      <c r="J28" s="21">
        <f t="shared" si="1"/>
        <v>736.764609</v>
      </c>
      <c r="K28" s="13">
        <v>12</v>
      </c>
      <c r="L28" s="21">
        <f t="shared" si="2"/>
        <v>26.16</v>
      </c>
      <c r="M28" s="21">
        <f t="shared" si="3"/>
        <v>13.08</v>
      </c>
    </row>
    <row r="29" spans="1:13">
      <c r="A29" s="8" t="s">
        <v>35</v>
      </c>
      <c r="B29" s="9" t="s">
        <v>113</v>
      </c>
      <c r="C29" s="10">
        <v>45230</v>
      </c>
      <c r="D29" s="11">
        <v>48.92</v>
      </c>
      <c r="E29" s="15">
        <v>302456.29</v>
      </c>
      <c r="F29" s="15">
        <v>3.75</v>
      </c>
      <c r="G29" s="13">
        <v>0.7</v>
      </c>
      <c r="H29" s="14">
        <v>0.012</v>
      </c>
      <c r="I29" s="21">
        <f t="shared" si="0"/>
        <v>1270.316418</v>
      </c>
      <c r="J29" s="21">
        <f t="shared" si="1"/>
        <v>635.158209</v>
      </c>
      <c r="K29" s="13">
        <v>12</v>
      </c>
      <c r="L29" s="21">
        <f t="shared" si="2"/>
        <v>22.5</v>
      </c>
      <c r="M29" s="21">
        <f t="shared" si="3"/>
        <v>11.25</v>
      </c>
    </row>
    <row r="30" spans="1:13">
      <c r="A30" s="8" t="s">
        <v>36</v>
      </c>
      <c r="B30" s="9" t="s">
        <v>113</v>
      </c>
      <c r="C30" s="10">
        <v>45230</v>
      </c>
      <c r="D30" s="11">
        <v>48.92</v>
      </c>
      <c r="E30" s="15">
        <v>302456.29</v>
      </c>
      <c r="F30" s="15">
        <v>3.75</v>
      </c>
      <c r="G30" s="13">
        <v>0.7</v>
      </c>
      <c r="H30" s="14">
        <v>0.012</v>
      </c>
      <c r="I30" s="21">
        <f t="shared" si="0"/>
        <v>1270.316418</v>
      </c>
      <c r="J30" s="21">
        <f t="shared" si="1"/>
        <v>635.158209</v>
      </c>
      <c r="K30" s="13">
        <v>12</v>
      </c>
      <c r="L30" s="21">
        <f t="shared" si="2"/>
        <v>22.5</v>
      </c>
      <c r="M30" s="21">
        <f t="shared" si="3"/>
        <v>11.25</v>
      </c>
    </row>
    <row r="31" spans="1:13">
      <c r="A31" s="8" t="s">
        <v>37</v>
      </c>
      <c r="B31" s="9" t="s">
        <v>113</v>
      </c>
      <c r="C31" s="10">
        <v>45230</v>
      </c>
      <c r="D31" s="11">
        <v>53.12</v>
      </c>
      <c r="E31" s="15">
        <v>313199.15</v>
      </c>
      <c r="F31" s="15">
        <v>4.08</v>
      </c>
      <c r="G31" s="13">
        <v>0.7</v>
      </c>
      <c r="H31" s="14">
        <v>0.012</v>
      </c>
      <c r="I31" s="21">
        <f t="shared" si="0"/>
        <v>1315.43643</v>
      </c>
      <c r="J31" s="21">
        <f t="shared" si="1"/>
        <v>657.718215</v>
      </c>
      <c r="K31" s="13">
        <v>12</v>
      </c>
      <c r="L31" s="21">
        <f t="shared" si="2"/>
        <v>24.48</v>
      </c>
      <c r="M31" s="21">
        <f t="shared" si="3"/>
        <v>12.24</v>
      </c>
    </row>
    <row r="32" spans="1:13">
      <c r="A32" s="8" t="s">
        <v>38</v>
      </c>
      <c r="B32" s="9" t="s">
        <v>113</v>
      </c>
      <c r="C32" s="10">
        <v>45230</v>
      </c>
      <c r="D32" s="11">
        <v>50.45</v>
      </c>
      <c r="E32" s="15">
        <v>297484.28</v>
      </c>
      <c r="F32" s="15">
        <v>3.87</v>
      </c>
      <c r="G32" s="13">
        <v>0.7</v>
      </c>
      <c r="H32" s="14">
        <v>0.012</v>
      </c>
      <c r="I32" s="21">
        <f t="shared" si="0"/>
        <v>1249.433976</v>
      </c>
      <c r="J32" s="21">
        <f t="shared" si="1"/>
        <v>624.716988</v>
      </c>
      <c r="K32" s="13">
        <v>12</v>
      </c>
      <c r="L32" s="21">
        <f t="shared" si="2"/>
        <v>23.22</v>
      </c>
      <c r="M32" s="21">
        <f t="shared" si="3"/>
        <v>11.61</v>
      </c>
    </row>
    <row r="33" spans="1:13">
      <c r="A33" s="8" t="s">
        <v>39</v>
      </c>
      <c r="B33" s="9" t="s">
        <v>113</v>
      </c>
      <c r="C33" s="10">
        <v>45230</v>
      </c>
      <c r="D33" s="11">
        <v>65.96</v>
      </c>
      <c r="E33" s="15">
        <v>388771.72</v>
      </c>
      <c r="F33" s="15">
        <v>5.06</v>
      </c>
      <c r="G33" s="13">
        <v>0.7</v>
      </c>
      <c r="H33" s="14">
        <v>0.012</v>
      </c>
      <c r="I33" s="21">
        <f t="shared" si="0"/>
        <v>1632.841224</v>
      </c>
      <c r="J33" s="21">
        <f t="shared" si="1"/>
        <v>816.420612</v>
      </c>
      <c r="K33" s="13">
        <v>12</v>
      </c>
      <c r="L33" s="21">
        <f t="shared" si="2"/>
        <v>30.36</v>
      </c>
      <c r="M33" s="21">
        <f t="shared" si="3"/>
        <v>15.18</v>
      </c>
    </row>
    <row r="34" spans="1:13">
      <c r="A34" s="8" t="s">
        <v>40</v>
      </c>
      <c r="B34" s="9" t="s">
        <v>113</v>
      </c>
      <c r="C34" s="10">
        <v>45230</v>
      </c>
      <c r="D34" s="11">
        <v>75.2</v>
      </c>
      <c r="E34" s="15">
        <v>443155.72</v>
      </c>
      <c r="F34" s="15">
        <v>5.77</v>
      </c>
      <c r="G34" s="13">
        <v>0.7</v>
      </c>
      <c r="H34" s="14">
        <v>0.012</v>
      </c>
      <c r="I34" s="21">
        <f t="shared" si="0"/>
        <v>1861.254024</v>
      </c>
      <c r="J34" s="21">
        <f t="shared" si="1"/>
        <v>930.627012</v>
      </c>
      <c r="K34" s="13">
        <v>12</v>
      </c>
      <c r="L34" s="21">
        <f t="shared" si="2"/>
        <v>34.62</v>
      </c>
      <c r="M34" s="21">
        <f t="shared" si="3"/>
        <v>17.31</v>
      </c>
    </row>
    <row r="35" spans="1:13">
      <c r="A35" s="8" t="s">
        <v>41</v>
      </c>
      <c r="B35" s="9" t="s">
        <v>113</v>
      </c>
      <c r="C35" s="10">
        <v>45230</v>
      </c>
      <c r="D35" s="11">
        <v>67.68</v>
      </c>
      <c r="E35" s="15">
        <v>398895.15</v>
      </c>
      <c r="F35" s="15">
        <v>5.19</v>
      </c>
      <c r="G35" s="13">
        <v>0.7</v>
      </c>
      <c r="H35" s="14">
        <v>0.012</v>
      </c>
      <c r="I35" s="21">
        <f t="shared" si="0"/>
        <v>1675.35963</v>
      </c>
      <c r="J35" s="21">
        <f t="shared" si="1"/>
        <v>837.679815</v>
      </c>
      <c r="K35" s="13">
        <v>12</v>
      </c>
      <c r="L35" s="21">
        <f t="shared" si="2"/>
        <v>31.14</v>
      </c>
      <c r="M35" s="21">
        <f t="shared" si="3"/>
        <v>15.57</v>
      </c>
    </row>
    <row r="36" spans="1:13">
      <c r="A36" s="8" t="s">
        <v>42</v>
      </c>
      <c r="B36" s="9" t="s">
        <v>113</v>
      </c>
      <c r="C36" s="10">
        <v>45230</v>
      </c>
      <c r="D36" s="11">
        <v>58.12</v>
      </c>
      <c r="E36" s="15">
        <v>342627.72</v>
      </c>
      <c r="F36" s="15">
        <v>4.46</v>
      </c>
      <c r="G36" s="13">
        <v>0.7</v>
      </c>
      <c r="H36" s="14">
        <v>0.012</v>
      </c>
      <c r="I36" s="21">
        <f t="shared" si="0"/>
        <v>1439.036424</v>
      </c>
      <c r="J36" s="21">
        <f t="shared" si="1"/>
        <v>719.518212</v>
      </c>
      <c r="K36" s="13">
        <v>12</v>
      </c>
      <c r="L36" s="21">
        <f t="shared" si="2"/>
        <v>26.76</v>
      </c>
      <c r="M36" s="21">
        <f t="shared" si="3"/>
        <v>13.38</v>
      </c>
    </row>
    <row r="37" spans="1:13">
      <c r="A37" s="8" t="s">
        <v>43</v>
      </c>
      <c r="B37" s="9" t="s">
        <v>113</v>
      </c>
      <c r="C37" s="10">
        <v>45230</v>
      </c>
      <c r="D37" s="11">
        <v>69.89</v>
      </c>
      <c r="E37" s="15">
        <v>411902.57</v>
      </c>
      <c r="F37" s="15">
        <v>5.36</v>
      </c>
      <c r="G37" s="13">
        <v>0.7</v>
      </c>
      <c r="H37" s="14">
        <v>0.012</v>
      </c>
      <c r="I37" s="21">
        <f t="shared" si="0"/>
        <v>1729.990794</v>
      </c>
      <c r="J37" s="21">
        <f t="shared" si="1"/>
        <v>864.995397</v>
      </c>
      <c r="K37" s="13">
        <v>12</v>
      </c>
      <c r="L37" s="21">
        <f t="shared" si="2"/>
        <v>32.16</v>
      </c>
      <c r="M37" s="21">
        <f t="shared" si="3"/>
        <v>16.08</v>
      </c>
    </row>
    <row r="38" spans="1:13">
      <c r="A38" s="8" t="s">
        <v>44</v>
      </c>
      <c r="B38" s="9" t="s">
        <v>113</v>
      </c>
      <c r="C38" s="10">
        <v>45230</v>
      </c>
      <c r="D38" s="11">
        <v>83</v>
      </c>
      <c r="E38" s="15">
        <v>489064.28</v>
      </c>
      <c r="F38" s="15">
        <v>6.37</v>
      </c>
      <c r="G38" s="13">
        <v>0.7</v>
      </c>
      <c r="H38" s="14">
        <v>0.012</v>
      </c>
      <c r="I38" s="21">
        <f t="shared" si="0"/>
        <v>2054.069976</v>
      </c>
      <c r="J38" s="21">
        <f t="shared" si="1"/>
        <v>1027.034988</v>
      </c>
      <c r="K38" s="13">
        <v>12</v>
      </c>
      <c r="L38" s="21">
        <f t="shared" si="2"/>
        <v>38.22</v>
      </c>
      <c r="M38" s="21">
        <f t="shared" si="3"/>
        <v>19.11</v>
      </c>
    </row>
    <row r="39" spans="1:13">
      <c r="A39" s="8" t="s">
        <v>45</v>
      </c>
      <c r="B39" s="9" t="s">
        <v>113</v>
      </c>
      <c r="C39" s="10">
        <v>45230</v>
      </c>
      <c r="D39" s="11">
        <v>71.09</v>
      </c>
      <c r="E39" s="15">
        <v>418965.43</v>
      </c>
      <c r="F39" s="15">
        <v>5.45</v>
      </c>
      <c r="G39" s="13">
        <v>0.7</v>
      </c>
      <c r="H39" s="14">
        <v>0.012</v>
      </c>
      <c r="I39" s="21">
        <f t="shared" si="0"/>
        <v>1759.654806</v>
      </c>
      <c r="J39" s="21">
        <f t="shared" si="1"/>
        <v>879.827403</v>
      </c>
      <c r="K39" s="13">
        <v>12</v>
      </c>
      <c r="L39" s="21">
        <f t="shared" si="2"/>
        <v>32.7</v>
      </c>
      <c r="M39" s="21">
        <f t="shared" si="3"/>
        <v>16.35</v>
      </c>
    </row>
    <row r="40" spans="1:13">
      <c r="A40" s="8" t="s">
        <v>46</v>
      </c>
      <c r="B40" s="9" t="s">
        <v>113</v>
      </c>
      <c r="C40" s="10">
        <v>45230</v>
      </c>
      <c r="D40" s="11">
        <v>72.81</v>
      </c>
      <c r="E40" s="15">
        <v>429088.85</v>
      </c>
      <c r="F40" s="15">
        <v>5.59</v>
      </c>
      <c r="G40" s="13">
        <v>0.7</v>
      </c>
      <c r="H40" s="14">
        <v>0.012</v>
      </c>
      <c r="I40" s="21">
        <f t="shared" si="0"/>
        <v>1802.17317</v>
      </c>
      <c r="J40" s="21">
        <f t="shared" si="1"/>
        <v>901.086585</v>
      </c>
      <c r="K40" s="13">
        <v>12</v>
      </c>
      <c r="L40" s="21">
        <f t="shared" si="2"/>
        <v>33.54</v>
      </c>
      <c r="M40" s="21">
        <f t="shared" si="3"/>
        <v>16.77</v>
      </c>
    </row>
    <row r="41" spans="1:13">
      <c r="A41" s="8" t="s">
        <v>47</v>
      </c>
      <c r="B41" s="9" t="s">
        <v>113</v>
      </c>
      <c r="C41" s="10">
        <v>45230</v>
      </c>
      <c r="D41" s="11">
        <v>61.4</v>
      </c>
      <c r="E41" s="15">
        <v>361932.85</v>
      </c>
      <c r="F41" s="15">
        <v>4.71</v>
      </c>
      <c r="G41" s="13">
        <v>0.7</v>
      </c>
      <c r="H41" s="14">
        <v>0.012</v>
      </c>
      <c r="I41" s="21">
        <f t="shared" si="0"/>
        <v>1520.11797</v>
      </c>
      <c r="J41" s="21">
        <f t="shared" si="1"/>
        <v>760.058985</v>
      </c>
      <c r="K41" s="13">
        <v>12</v>
      </c>
      <c r="L41" s="21">
        <f t="shared" si="2"/>
        <v>28.26</v>
      </c>
      <c r="M41" s="21">
        <f t="shared" si="3"/>
        <v>14.13</v>
      </c>
    </row>
    <row r="42" spans="1:13">
      <c r="A42" s="8" t="s">
        <v>48</v>
      </c>
      <c r="B42" s="9" t="s">
        <v>113</v>
      </c>
      <c r="C42" s="10">
        <v>45230</v>
      </c>
      <c r="D42" s="11">
        <v>60.24</v>
      </c>
      <c r="E42" s="15">
        <v>355105.43</v>
      </c>
      <c r="F42" s="15">
        <v>4.62</v>
      </c>
      <c r="G42" s="13">
        <v>0.7</v>
      </c>
      <c r="H42" s="14">
        <v>0.012</v>
      </c>
      <c r="I42" s="21">
        <f t="shared" si="0"/>
        <v>1491.442806</v>
      </c>
      <c r="J42" s="21">
        <f t="shared" si="1"/>
        <v>745.721403</v>
      </c>
      <c r="K42" s="13">
        <v>12</v>
      </c>
      <c r="L42" s="21">
        <f t="shared" si="2"/>
        <v>27.72</v>
      </c>
      <c r="M42" s="21">
        <f t="shared" si="3"/>
        <v>13.86</v>
      </c>
    </row>
    <row r="43" spans="1:13">
      <c r="A43" s="8" t="s">
        <v>49</v>
      </c>
      <c r="B43" s="9" t="s">
        <v>113</v>
      </c>
      <c r="C43" s="10">
        <v>45230</v>
      </c>
      <c r="D43" s="11">
        <v>63.14</v>
      </c>
      <c r="E43" s="15">
        <v>372174</v>
      </c>
      <c r="F43" s="15">
        <v>4.84</v>
      </c>
      <c r="G43" s="13">
        <v>0.7</v>
      </c>
      <c r="H43" s="14">
        <v>0.012</v>
      </c>
      <c r="I43" s="21">
        <f t="shared" si="0"/>
        <v>1563.1308</v>
      </c>
      <c r="J43" s="21">
        <f t="shared" si="1"/>
        <v>781.5654</v>
      </c>
      <c r="K43" s="13">
        <v>12</v>
      </c>
      <c r="L43" s="21">
        <f t="shared" si="2"/>
        <v>29.04</v>
      </c>
      <c r="M43" s="21">
        <f t="shared" si="3"/>
        <v>14.52</v>
      </c>
    </row>
    <row r="44" spans="1:13">
      <c r="A44" s="13"/>
      <c r="B44" s="13"/>
      <c r="C44" s="13"/>
      <c r="D44" s="13"/>
      <c r="E44" s="13"/>
      <c r="F44" s="13"/>
      <c r="G44" s="13"/>
      <c r="H44" s="13"/>
      <c r="I44" s="22">
        <f>SUM(I3:I43)</f>
        <v>65955.812622</v>
      </c>
      <c r="J44" s="22">
        <v>32977.93</v>
      </c>
      <c r="K44" s="13"/>
      <c r="L44" s="22">
        <f>SUM(L3:L43)</f>
        <v>1203.18</v>
      </c>
      <c r="M44" s="22">
        <f t="shared" si="3"/>
        <v>601.59</v>
      </c>
    </row>
  </sheetData>
  <mergeCells count="3">
    <mergeCell ref="A1:F1"/>
    <mergeCell ref="G1:J1"/>
    <mergeCell ref="K1:M1"/>
  </mergeCells>
  <dataValidations count="2">
    <dataValidation allowBlank="1" showErrorMessage="1" sqref="B2"/>
    <dataValidation type="list" allowBlank="1" showErrorMessage="1" sqref="B3:B43">
      <formula1>OFFSET([1]代码表!#REF!,,,SUMPRODUCT(N(LEN([1]代码表!#REF!)&gt;0))-1,)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租赁房产明细</vt:lpstr>
      <vt:lpstr>2022.10-2023.12</vt:lpstr>
      <vt:lpstr>2023年度土地使用税、房产税</vt:lpstr>
      <vt:lpstr>2024年上半年土地使用税及房产税</vt:lpstr>
      <vt:lpstr>2024年下半年土地使用税、房产税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绿色军营</cp:lastModifiedBy>
  <dcterms:created xsi:type="dcterms:W3CDTF">2023-12-25T03:24:00Z</dcterms:created>
  <dcterms:modified xsi:type="dcterms:W3CDTF">2024-11-11T09:58:20Z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235274F0AF3940B8BEB75CC5208FF095_13</vt:lpwstr>
  </property>
  <property fmtid="{D5CDD505-2E9C-101B-9397-08002B2CF9AE}" pid="3" name="KSOProductBuildVer">
    <vt:lpwstr>2052-12.1.0.18608</vt:lpwstr>
  </property>
  <property fmtid="{D5CDD505-2E9C-101B-9397-08002B2CF9AE}" pid="4" name="KSOReadingLayout">
    <vt:bool>true</vt:bool>
  </property>
</Properties>
</file>