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11" sheetId="1" r:id="rId1"/>
    <sheet name="从租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<sst xmlns="http://schemas.openxmlformats.org/spreadsheetml/2006/main" count="81" uniqueCount="63">
  <si>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创享供应链管理服务有限公司应交增值税明细表（202411）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</si>
  <si>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</si>
  <si>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</si>
  <si>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</si>
  <si>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</si>
  <si>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</si>
  <si>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</si>
  <si>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</si>
  <si>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无票应税额</t>
  </si>
  <si>
    <t>开票应税额</t>
  </si>
  <si>
    <t>税额合计</t>
  </si>
  <si>
    <t>价税合计</t>
  </si>
  <si>
    <t>商管收入</t>
  </si>
  <si>
    <t>服务费6%</t>
  </si>
  <si>
    <t>销售服务、动产及不动产（商业租赁）9%</t>
  </si>
  <si>
    <t>2024年4、/7月退租金未申报税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</si>
  <si>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</si>
  <si>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</si>
  <si>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</si>
  <si>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</si>
  <si>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</si>
  <si>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</si>
  <si>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</si>
  <si>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</si>
  <si>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</si>
  <si>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</si>
  <si>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</si>
  <si>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</si>
  <si>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</si>
  <si>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</si>
  <si>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</si>
  <si>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</si>
  <si>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</si>
  <si>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</si>
  <si>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合计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</si>
  <si>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</si>
  <si>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</si>
  <si>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</si>
  <si>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</si>
  <si>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</si>
  <si>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</si>
  <si>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</si>
  <si>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</si>
  <si>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</si>
  <si>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城建税</t>
  </si>
  <si>
    <t>教育费附加</t>
  </si>
  <si>
    <t>地方教育费附加</t>
  </si>
  <si>
    <t>本期应缴房产税（从租）</t>
  </si>
  <si>
    <t>备注：简易征收的增值税额金额，不可抵减；一般计税中，本期进项大于销项产生增值税额。</t>
  </si>
  <si>
    <t>房产税（从租）</t>
  </si>
  <si>
    <t>房屋</t>
  </si>
  <si>
    <t>面积（平方米）</t>
  </si>
  <si>
    <t>状态</t>
  </si>
  <si>
    <t>租户</t>
  </si>
  <si>
    <t>期间</t>
  </si>
  <si>
    <t>租金</t>
  </si>
  <si>
    <t>金额</t>
  </si>
  <si>
    <t>出租</t>
  </si>
  <si>
    <t>新疆雪克来提商务咨询服务有限公司</t>
  </si>
  <si>
    <t>2024.11.30-2025.5.29</t>
  </si>
  <si>
    <t>1711-1712</t>
  </si>
  <si>
    <t>新疆白马邦餐饮管理有限公司</t>
  </si>
  <si>
    <t>2024.12.1-2025.5.30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</si>
</sst>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rgb="FF000000"/>
      <name val="STSong-Light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3" fontId="0" fillId="0" borderId="2" xfId="0" applyNumberFormat="1" applyFont="1" applyFill="1" applyBorder="1" applyAlignment="1">
      <alignment horizontal="center" vertical="center"/>
    </xf>
    <xf numFmtId="9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43" fontId="0" fillId="0" borderId="3" xfId="0" applyNumberFormat="1" applyFont="1" applyFill="1" applyBorder="1" applyAlignment="1">
      <alignment horizontal="center" vertical="center"/>
    </xf>
    <xf numFmtId="9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43" fontId="0" fillId="0" borderId="4" xfId="0" applyNumberFormat="1" applyFon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9" fontId="3" fillId="0" borderId="0" xfId="0" applyNumberFormat="1" applyFont="1" applyFill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176" fontId="5" fillId="3" borderId="1" xfId="0" applyNumberFormat="1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9" fontId="10" fillId="0" borderId="0" xfId="3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T44"/>
  <sheetViews>
    <sheetView tabSelected="1" topLeftCell="A12" workbookViewId="0">
      <selection activeCell="G32" sqref="G32"/>
    </sheetView>
  </sheetViews>
  <sheetFormatPr defaultColWidth="9.65" defaultRowHeight="13.5"/>
  <cols>
    <col min="1" max="1" width="2.29166666666667" style="21" customWidth="1"/>
    <col min="2" max="2" width="2.825" style="21" customWidth="1"/>
    <col min="3" max="3" width="8.96666666666667" style="21" customWidth="1"/>
    <col min="4" max="4" width="15" style="22" customWidth="1"/>
    <col min="5" max="5" width="16" style="23" customWidth="1"/>
    <col min="6" max="6" width="15.4833333333333" style="24" customWidth="1"/>
    <col min="7" max="8" width="16.9833333333333" style="24" customWidth="1"/>
    <col min="9" max="9" width="4.90833333333333" style="23" customWidth="1"/>
    <col min="10" max="10" width="13.5" style="25" customWidth="1"/>
    <col min="11" max="11" width="14.4" style="25" customWidth="1"/>
    <col min="12" max="12" width="15" style="25" customWidth="1"/>
    <col min="13" max="13" width="16.025" style="21" hidden="1" customWidth="1"/>
    <col min="14" max="14" width="11.5" style="21"/>
    <col min="15" max="15" width="14.125" style="21"/>
    <col min="16" max="16384" width="9.65" style="21"/>
  </cols>
  <sheetData>
    <row r="1" s="21" customFormat="1" ht="18" customHeight="1" spans="3:12">
      <c r="C1" s="26" t="s">
        <v>0</v>
      </c>
      <c r="D1" s="27"/>
      <c r="E1" s="26"/>
      <c r="F1" s="26"/>
      <c r="G1" s="26"/>
      <c r="H1" s="26"/>
      <c r="I1" s="26"/>
      <c r="J1" s="26"/>
      <c r="K1" s="26"/>
      <c r="L1" s="26"/>
    </row>
    <row r="2" s="21" customFormat="1" ht="8" customHeight="1" spans="4:12">
      <c r="D2" s="22"/>
      <c r="E2" s="23"/>
      <c r="F2" s="24"/>
      <c r="G2" s="24"/>
      <c r="H2" s="24"/>
      <c r="I2" s="23"/>
      <c r="J2" s="25"/>
      <c r="K2" s="25"/>
      <c r="L2" s="25"/>
    </row>
    <row r="3" s="21" customFormat="1" ht="19" customHeight="1" spans="2:13">
      <c r="B3" s="28" t="s">
        <v>1</v>
      </c>
      <c r="C3" s="29" t="s">
        <v>2</v>
      </c>
      <c r="D3" s="30" t="s">
        <v>3</v>
      </c>
      <c r="E3" s="29"/>
      <c r="F3" s="31" t="s">
        <v>4</v>
      </c>
      <c r="G3" s="31" t="s">
        <v>5</v>
      </c>
      <c r="H3" s="31" t="s">
        <v>6</v>
      </c>
      <c r="I3" s="29" t="s">
        <v>7</v>
      </c>
      <c r="J3" s="31" t="s">
        <v>8</v>
      </c>
      <c r="K3" s="31" t="s">
        <v>9</v>
      </c>
      <c r="L3" s="31" t="s">
        <v>10</v>
      </c>
      <c r="M3" s="64" t="s">
        <v>11</v>
      </c>
    </row>
    <row r="4" s="21" customFormat="1" ht="24" customHeight="1" spans="2:13">
      <c r="B4" s="28"/>
      <c r="C4" s="29" t="s">
        <v>12</v>
      </c>
      <c r="D4" s="30" t="s">
        <v>13</v>
      </c>
      <c r="E4" s="29"/>
      <c r="F4" s="32"/>
      <c r="G4" s="33"/>
      <c r="H4" s="31">
        <f>F4+G4</f>
        <v>0</v>
      </c>
      <c r="I4" s="65">
        <v>0.06</v>
      </c>
      <c r="J4" s="66">
        <f>F4*I4</f>
        <v>0</v>
      </c>
      <c r="K4" s="67">
        <f>G4*I4</f>
        <v>0</v>
      </c>
      <c r="L4" s="68">
        <f>J4+K4</f>
        <v>0</v>
      </c>
      <c r="M4" s="69">
        <f>L4+H4</f>
        <v>0</v>
      </c>
    </row>
    <row r="5" s="21" customFormat="1" ht="24" customHeight="1" spans="2:14">
      <c r="B5" s="28"/>
      <c r="C5" s="29"/>
      <c r="D5" s="34" t="s">
        <v>14</v>
      </c>
      <c r="E5" s="35"/>
      <c r="F5" s="33">
        <f>-136805.73-24608.25</f>
        <v>-161413.98</v>
      </c>
      <c r="G5" s="32">
        <v>0</v>
      </c>
      <c r="H5" s="31">
        <f>G5+F5</f>
        <v>-161413.98</v>
      </c>
      <c r="I5" s="65">
        <v>0.09</v>
      </c>
      <c r="J5" s="66">
        <f>F5*I5</f>
        <v>-14527.2582</v>
      </c>
      <c r="K5" s="67">
        <f>G5*I5</f>
        <v>0</v>
      </c>
      <c r="L5" s="68">
        <f>J5+K5</f>
        <v>-14527.2582</v>
      </c>
      <c r="M5" s="69" t="e">
        <f>#REF!+#REF!</f>
        <v>#REF!</v>
      </c>
      <c r="N5" s="21" t="s">
        <v>15</v>
      </c>
    </row>
    <row r="6" s="21" customFormat="1" ht="24" customHeight="1" spans="2:13">
      <c r="B6" s="28"/>
      <c r="C6" s="29"/>
      <c r="D6" s="34" t="s">
        <v>16</v>
      </c>
      <c r="E6" s="35"/>
      <c r="F6" s="33">
        <f>8540.95+47619.05</f>
        <v>56160</v>
      </c>
      <c r="G6" s="32">
        <v>55241.2</v>
      </c>
      <c r="H6" s="31">
        <f>G6+F6</f>
        <v>111401.2</v>
      </c>
      <c r="I6" s="65">
        <v>0.05</v>
      </c>
      <c r="J6" s="66">
        <f>F6*I6</f>
        <v>2808</v>
      </c>
      <c r="K6" s="67">
        <f>G6*I6</f>
        <v>2762.06</v>
      </c>
      <c r="L6" s="68">
        <f>J6+K6</f>
        <v>5570.06</v>
      </c>
      <c r="M6" s="69"/>
    </row>
    <row r="7" s="21" customFormat="1" ht="24" customHeight="1" spans="2:13">
      <c r="B7" s="28"/>
      <c r="C7" s="29"/>
      <c r="D7" s="36" t="s">
        <v>17</v>
      </c>
      <c r="E7" s="37"/>
      <c r="F7" s="38">
        <f>SUM(F4:F6)</f>
        <v>-105253.98</v>
      </c>
      <c r="G7" s="38">
        <f>SUM(G4:G6)</f>
        <v>55241.2</v>
      </c>
      <c r="H7" s="38">
        <f>SUM(H4:H6)</f>
        <v>-50012.78</v>
      </c>
      <c r="I7" s="37" t="s">
        <v>18</v>
      </c>
      <c r="J7" s="70">
        <f>SUM(J4:J6)</f>
        <v>-11719.2582</v>
      </c>
      <c r="K7" s="70">
        <f>SUM(K4:K6)</f>
        <v>2762.06</v>
      </c>
      <c r="L7" s="70">
        <f>SUM(L4:L6)</f>
        <v>-8957.1982</v>
      </c>
      <c r="M7" s="68"/>
    </row>
    <row r="8" s="21" customFormat="1" ht="24" customHeight="1" spans="2:13">
      <c r="B8" s="28"/>
      <c r="C8" s="29" t="s">
        <v>19</v>
      </c>
      <c r="D8" s="29" t="s">
        <v>20</v>
      </c>
      <c r="E8" s="29" t="s">
        <v>21</v>
      </c>
      <c r="F8" s="33"/>
      <c r="G8" s="33"/>
      <c r="H8" s="31">
        <f>F8+G8</f>
        <v>0</v>
      </c>
      <c r="I8" s="65">
        <v>0.13</v>
      </c>
      <c r="J8" s="67">
        <f>F8*I8</f>
        <v>0</v>
      </c>
      <c r="K8" s="67">
        <f>H8*I8</f>
        <v>0</v>
      </c>
      <c r="L8" s="68">
        <f>J8+K8</f>
        <v>0</v>
      </c>
      <c r="M8" s="68"/>
    </row>
    <row r="9" s="21" customFormat="1" ht="24" customHeight="1" spans="2:13">
      <c r="B9" s="28"/>
      <c r="C9" s="29"/>
      <c r="D9" s="29"/>
      <c r="E9" s="29" t="s">
        <v>22</v>
      </c>
      <c r="F9" s="33">
        <v>0</v>
      </c>
      <c r="G9" s="33">
        <f>2012626.35+944628.9</f>
        <v>2957255.25</v>
      </c>
      <c r="H9" s="31">
        <f>F9+G9</f>
        <v>2957255.25</v>
      </c>
      <c r="I9" s="65">
        <v>0.13</v>
      </c>
      <c r="J9" s="67">
        <f>F9*I9</f>
        <v>0</v>
      </c>
      <c r="K9" s="67">
        <f>G9*I9</f>
        <v>384443.1825</v>
      </c>
      <c r="L9" s="68">
        <f>J9+K9</f>
        <v>384443.1825</v>
      </c>
      <c r="M9" s="68"/>
    </row>
    <row r="10" s="21" customFormat="1" ht="24" customHeight="1" spans="2:13">
      <c r="B10" s="28"/>
      <c r="C10" s="29"/>
      <c r="D10" s="37" t="s">
        <v>23</v>
      </c>
      <c r="E10" s="37"/>
      <c r="F10" s="38">
        <f>SUM(F8:F9)</f>
        <v>0</v>
      </c>
      <c r="G10" s="38">
        <f>SUM(G8:G9)</f>
        <v>2957255.25</v>
      </c>
      <c r="H10" s="38">
        <f>SUM(H8:H9)</f>
        <v>2957255.25</v>
      </c>
      <c r="I10" s="37" t="s">
        <v>18</v>
      </c>
      <c r="J10" s="70">
        <f>SUM(J8:J9)</f>
        <v>0</v>
      </c>
      <c r="K10" s="70">
        <f>SUM(K8:K9)</f>
        <v>384443.1825</v>
      </c>
      <c r="L10" s="70">
        <f>SUM(L8:L9)</f>
        <v>384443.1825</v>
      </c>
      <c r="M10" s="68"/>
    </row>
    <row r="11" s="21" customFormat="1" ht="24" customHeight="1" spans="2:13">
      <c r="B11" s="28"/>
      <c r="C11" s="29"/>
      <c r="D11" s="29" t="s">
        <v>24</v>
      </c>
      <c r="E11" s="29" t="s">
        <v>25</v>
      </c>
      <c r="F11" s="33"/>
      <c r="G11" s="33"/>
      <c r="H11" s="31">
        <f>F11+G11</f>
        <v>0</v>
      </c>
      <c r="I11" s="65">
        <v>0.09</v>
      </c>
      <c r="J11" s="67">
        <f>F11*I11</f>
        <v>0</v>
      </c>
      <c r="K11" s="67">
        <f t="shared" ref="K11:K15" si="0">G11*I11</f>
        <v>0</v>
      </c>
      <c r="L11" s="68">
        <f t="shared" ref="L10:L15" si="1">J11+K11</f>
        <v>0</v>
      </c>
      <c r="M11" s="68"/>
    </row>
    <row r="12" s="21" customFormat="1" ht="24" customHeight="1" spans="2:13">
      <c r="B12" s="28"/>
      <c r="C12" s="29"/>
      <c r="D12" s="29"/>
      <c r="E12" s="29" t="s">
        <v>21</v>
      </c>
      <c r="F12" s="33"/>
      <c r="G12" s="39"/>
      <c r="H12" s="31">
        <f>F12+G12</f>
        <v>0</v>
      </c>
      <c r="I12" s="65">
        <v>0.09</v>
      </c>
      <c r="J12" s="67">
        <f>F12*I12</f>
        <v>0</v>
      </c>
      <c r="K12" s="67">
        <f t="shared" si="0"/>
        <v>0</v>
      </c>
      <c r="L12" s="68">
        <f t="shared" si="1"/>
        <v>0</v>
      </c>
      <c r="M12" s="68"/>
    </row>
    <row r="13" s="21" customFormat="1" ht="24" customHeight="1" spans="2:13">
      <c r="B13" s="28"/>
      <c r="C13" s="29"/>
      <c r="D13" s="29"/>
      <c r="E13" s="29" t="s">
        <v>26</v>
      </c>
      <c r="F13" s="33"/>
      <c r="G13" s="40"/>
      <c r="H13" s="31">
        <f>F13+G13</f>
        <v>0</v>
      </c>
      <c r="I13" s="65">
        <v>0.09</v>
      </c>
      <c r="J13" s="67">
        <f>F13*I13</f>
        <v>0</v>
      </c>
      <c r="K13" s="67"/>
      <c r="L13" s="68">
        <f t="shared" si="1"/>
        <v>0</v>
      </c>
      <c r="M13" s="68"/>
    </row>
    <row r="14" s="21" customFormat="1" ht="24" customHeight="1" spans="2:13">
      <c r="B14" s="28"/>
      <c r="C14" s="29"/>
      <c r="D14" s="29"/>
      <c r="E14" s="29" t="s">
        <v>27</v>
      </c>
      <c r="F14" s="39"/>
      <c r="G14" s="33">
        <v>0</v>
      </c>
      <c r="H14" s="31">
        <f t="shared" ref="H14:H17" si="2">F14+G14</f>
        <v>0</v>
      </c>
      <c r="I14" s="65">
        <v>0.09</v>
      </c>
      <c r="J14" s="67">
        <f>F14*I14</f>
        <v>0</v>
      </c>
      <c r="K14" s="67">
        <f t="shared" si="0"/>
        <v>0</v>
      </c>
      <c r="L14" s="68">
        <f t="shared" si="1"/>
        <v>0</v>
      </c>
      <c r="M14" s="68"/>
    </row>
    <row r="15" s="21" customFormat="1" ht="24" customHeight="1" spans="2:13">
      <c r="B15" s="28"/>
      <c r="C15" s="29"/>
      <c r="D15" s="30" t="s">
        <v>28</v>
      </c>
      <c r="E15" s="29" t="s">
        <v>29</v>
      </c>
      <c r="F15" s="33"/>
      <c r="G15" s="33">
        <v>0</v>
      </c>
      <c r="H15" s="31">
        <f t="shared" si="2"/>
        <v>0</v>
      </c>
      <c r="I15" s="65">
        <v>0.09</v>
      </c>
      <c r="J15" s="67">
        <f>F15*I15</f>
        <v>0</v>
      </c>
      <c r="K15" s="67">
        <f t="shared" si="0"/>
        <v>0</v>
      </c>
      <c r="L15" s="68">
        <f t="shared" si="1"/>
        <v>0</v>
      </c>
      <c r="M15" s="68"/>
    </row>
    <row r="16" s="21" customFormat="1" ht="24" customHeight="1" spans="2:13">
      <c r="B16" s="28"/>
      <c r="C16" s="29"/>
      <c r="D16" s="41" t="s">
        <v>30</v>
      </c>
      <c r="E16" s="36"/>
      <c r="F16" s="38">
        <f>SUM(F11:F15)</f>
        <v>0</v>
      </c>
      <c r="G16" s="38">
        <f>SUM(G11:G15)</f>
        <v>0</v>
      </c>
      <c r="H16" s="38">
        <f>SUM(H11:H15)</f>
        <v>0</v>
      </c>
      <c r="I16" s="71">
        <v>0.09</v>
      </c>
      <c r="J16" s="70">
        <f>SUM(J11:J15)</f>
        <v>0</v>
      </c>
      <c r="K16" s="70">
        <f>SUM(K11:K15)</f>
        <v>0</v>
      </c>
      <c r="L16" s="70">
        <f>SUM(L11:L15)</f>
        <v>0</v>
      </c>
      <c r="M16" s="69">
        <f>L16+H16</f>
        <v>0</v>
      </c>
    </row>
    <row r="17" s="21" customFormat="1" ht="24" customHeight="1" spans="2:13">
      <c r="B17" s="28"/>
      <c r="C17" s="29"/>
      <c r="D17" s="30" t="s">
        <v>31</v>
      </c>
      <c r="E17" s="29" t="s">
        <v>32</v>
      </c>
      <c r="F17" s="33">
        <v>0</v>
      </c>
      <c r="G17" s="33"/>
      <c r="H17" s="31">
        <f t="shared" si="2"/>
        <v>0</v>
      </c>
      <c r="I17" s="65">
        <v>0</v>
      </c>
      <c r="J17" s="67">
        <f>F17*I17</f>
        <v>0</v>
      </c>
      <c r="K17" s="67">
        <f>G17*J17</f>
        <v>0</v>
      </c>
      <c r="L17" s="67">
        <f>H17*K17</f>
        <v>0</v>
      </c>
      <c r="M17" s="69">
        <f>L17+H17</f>
        <v>0</v>
      </c>
    </row>
    <row r="18" s="21" customFormat="1" ht="24" customHeight="1" spans="2:13">
      <c r="B18" s="28"/>
      <c r="C18" s="29"/>
      <c r="D18" s="36" t="s">
        <v>33</v>
      </c>
      <c r="E18" s="37"/>
      <c r="F18" s="42">
        <f>F16+F17+F10</f>
        <v>0</v>
      </c>
      <c r="G18" s="42">
        <f>G16+G17+G10</f>
        <v>2957255.25</v>
      </c>
      <c r="H18" s="42">
        <f>H16+H17+H10</f>
        <v>2957255.25</v>
      </c>
      <c r="I18" s="42" t="s">
        <v>18</v>
      </c>
      <c r="J18" s="42">
        <f>J10+J16+J17</f>
        <v>0</v>
      </c>
      <c r="K18" s="42">
        <f>K16+K10+K17</f>
        <v>384443.1825</v>
      </c>
      <c r="L18" s="42">
        <f>K18+J18</f>
        <v>384443.1825</v>
      </c>
      <c r="M18" s="64"/>
    </row>
    <row r="19" s="21" customFormat="1" ht="19" customHeight="1" spans="2:13">
      <c r="B19" s="28"/>
      <c r="C19" s="43" t="s">
        <v>34</v>
      </c>
      <c r="D19" s="44"/>
      <c r="E19" s="43"/>
      <c r="F19" s="31">
        <f>F7+F18</f>
        <v>-105253.98</v>
      </c>
      <c r="G19" s="31">
        <f t="shared" ref="G19:L19" si="3">G7+G18</f>
        <v>3012496.45</v>
      </c>
      <c r="H19" s="31">
        <f t="shared" si="3"/>
        <v>2907242.47</v>
      </c>
      <c r="I19" s="31"/>
      <c r="J19" s="31">
        <f t="shared" si="3"/>
        <v>-11719.2582</v>
      </c>
      <c r="K19" s="31">
        <f t="shared" si="3"/>
        <v>387205.2425</v>
      </c>
      <c r="L19" s="31">
        <f t="shared" si="3"/>
        <v>375485.9843</v>
      </c>
      <c r="M19" s="68">
        <f>M18+M7+M10</f>
        <v>0</v>
      </c>
    </row>
    <row r="20" s="21" customFormat="1" ht="9" customHeight="1" spans="2:13">
      <c r="B20" s="45"/>
      <c r="C20" s="46"/>
      <c r="D20" s="47"/>
      <c r="E20" s="46"/>
      <c r="F20" s="48"/>
      <c r="G20" s="48"/>
      <c r="H20" s="48"/>
      <c r="I20" s="72"/>
      <c r="J20" s="25"/>
      <c r="K20" s="25"/>
      <c r="L20" s="25"/>
      <c r="M20" s="73"/>
    </row>
    <row r="21" s="21" customFormat="1" ht="19" customHeight="1" spans="3:20">
      <c r="C21" s="28" t="s">
        <v>35</v>
      </c>
      <c r="D21" s="49" t="s">
        <v>36</v>
      </c>
      <c r="E21" s="49"/>
      <c r="F21" s="50" t="s">
        <v>37</v>
      </c>
      <c r="G21" s="24"/>
      <c r="H21" s="24"/>
      <c r="I21" s="23"/>
      <c r="J21" s="25"/>
      <c r="K21" s="25"/>
      <c r="L21" s="25"/>
      <c r="O21" s="63"/>
      <c r="P21" s="63"/>
      <c r="Q21" s="77"/>
      <c r="R21" s="77"/>
      <c r="S21" s="77"/>
      <c r="T21" s="63"/>
    </row>
    <row r="22" s="21" customFormat="1" ht="19" customHeight="1" spans="3:20">
      <c r="C22" s="28"/>
      <c r="D22" s="50" t="s">
        <v>38</v>
      </c>
      <c r="E22" s="51">
        <f>L4</f>
        <v>0</v>
      </c>
      <c r="F22" s="52">
        <f>L6</f>
        <v>5570.06</v>
      </c>
      <c r="G22" s="24"/>
      <c r="H22" s="24"/>
      <c r="I22" s="23"/>
      <c r="J22" s="25"/>
      <c r="K22" s="25"/>
      <c r="L22" s="25"/>
      <c r="O22" s="63"/>
      <c r="P22" s="63"/>
      <c r="Q22" s="77"/>
      <c r="R22" s="77"/>
      <c r="S22" s="77"/>
      <c r="T22" s="63"/>
    </row>
    <row r="23" s="21" customFormat="1" ht="19" customHeight="1" spans="3:20">
      <c r="C23" s="28"/>
      <c r="D23" s="50" t="s">
        <v>38</v>
      </c>
      <c r="E23" s="53">
        <f>L10+L5</f>
        <v>369915.9243</v>
      </c>
      <c r="F23" s="52"/>
      <c r="G23" s="24"/>
      <c r="H23" s="24"/>
      <c r="I23" s="23"/>
      <c r="J23" s="25"/>
      <c r="K23" s="25"/>
      <c r="L23" s="25"/>
      <c r="O23" s="63"/>
      <c r="P23" s="63"/>
      <c r="Q23" s="77"/>
      <c r="R23" s="77"/>
      <c r="S23" s="77"/>
      <c r="T23" s="63"/>
    </row>
    <row r="24" s="21" customFormat="1" ht="16" customHeight="1" spans="3:20">
      <c r="C24" s="28"/>
      <c r="D24" s="54" t="s">
        <v>39</v>
      </c>
      <c r="E24" s="55">
        <v>381730</v>
      </c>
      <c r="F24" s="56" t="s">
        <v>40</v>
      </c>
      <c r="G24" s="24"/>
      <c r="H24" s="24"/>
      <c r="I24" s="23"/>
      <c r="J24" s="25"/>
      <c r="K24" s="25"/>
      <c r="L24" s="25"/>
      <c r="O24" s="74"/>
      <c r="P24" s="74"/>
      <c r="Q24" s="78"/>
      <c r="R24" s="79"/>
      <c r="S24" s="80"/>
      <c r="T24" s="79"/>
    </row>
    <row r="25" s="21" customFormat="1" ht="16" customHeight="1" spans="3:20">
      <c r="C25" s="28"/>
      <c r="D25" s="57" t="s">
        <v>41</v>
      </c>
      <c r="E25" s="57">
        <v>65096.93</v>
      </c>
      <c r="F25" s="56" t="s">
        <v>40</v>
      </c>
      <c r="G25" s="24"/>
      <c r="H25" s="24"/>
      <c r="I25" s="23"/>
      <c r="J25" s="25"/>
      <c r="K25" s="25"/>
      <c r="L25" s="25"/>
      <c r="O25" s="74"/>
      <c r="P25" s="74"/>
      <c r="Q25" s="78"/>
      <c r="R25" s="79"/>
      <c r="S25" s="80"/>
      <c r="T25" s="79"/>
    </row>
    <row r="26" s="21" customFormat="1" ht="16" customHeight="1" spans="3:20">
      <c r="C26" s="28"/>
      <c r="D26" s="58" t="s">
        <v>42</v>
      </c>
      <c r="E26" s="51">
        <f>E24+E25-E23</f>
        <v>76911.0057</v>
      </c>
      <c r="F26" s="56" t="s">
        <v>40</v>
      </c>
      <c r="G26" s="24"/>
      <c r="H26" s="24"/>
      <c r="I26" s="23"/>
      <c r="J26" s="75"/>
      <c r="K26" s="76"/>
      <c r="L26" s="25"/>
      <c r="O26" s="74"/>
      <c r="P26" s="74"/>
      <c r="Q26" s="78"/>
      <c r="R26" s="79"/>
      <c r="S26" s="80"/>
      <c r="T26" s="79"/>
    </row>
    <row r="27" s="21" customFormat="1" ht="20" customHeight="1" spans="3:20">
      <c r="C27" s="49" t="s">
        <v>43</v>
      </c>
      <c r="D27" s="49"/>
      <c r="E27" s="50">
        <v>0</v>
      </c>
      <c r="F27" s="50">
        <f>SUM(F22:F26)</f>
        <v>5570.06</v>
      </c>
      <c r="G27" s="24">
        <f>E27+F27</f>
        <v>5570.06</v>
      </c>
      <c r="H27" s="24"/>
      <c r="I27" s="23"/>
      <c r="J27" s="25"/>
      <c r="K27" s="25"/>
      <c r="L27" s="25"/>
      <c r="O27" s="75"/>
      <c r="P27" s="75"/>
      <c r="Q27" s="77"/>
      <c r="R27" s="77"/>
      <c r="S27" s="63"/>
      <c r="T27" s="77"/>
    </row>
    <row r="28" s="21" customFormat="1" ht="20" customHeight="1" spans="3:20">
      <c r="C28" s="23"/>
      <c r="D28" s="23" t="s">
        <v>44</v>
      </c>
      <c r="E28" s="59">
        <v>0.07</v>
      </c>
      <c r="F28" s="60">
        <f>($E$27+$F$27)*E28</f>
        <v>389.9042</v>
      </c>
      <c r="G28" s="24"/>
      <c r="H28" s="24"/>
      <c r="I28" s="23"/>
      <c r="J28" s="25"/>
      <c r="K28" s="25"/>
      <c r="L28" s="25"/>
      <c r="Q28" s="24"/>
      <c r="R28" s="24"/>
      <c r="S28" s="23"/>
      <c r="T28" s="24"/>
    </row>
    <row r="29" s="21" customFormat="1" ht="20" customHeight="1" spans="3:20">
      <c r="C29" s="23"/>
      <c r="D29" s="23" t="s">
        <v>45</v>
      </c>
      <c r="E29" s="59">
        <v>0.03</v>
      </c>
      <c r="F29" s="60">
        <f>($E$27+$F$27)*E29</f>
        <v>167.1018</v>
      </c>
      <c r="G29" s="24"/>
      <c r="H29" s="24"/>
      <c r="I29" s="23"/>
      <c r="J29" s="25"/>
      <c r="K29" s="25"/>
      <c r="L29" s="25"/>
      <c r="Q29" s="24"/>
      <c r="R29" s="24"/>
      <c r="S29" s="23"/>
      <c r="T29" s="24"/>
    </row>
    <row r="30" s="21" customFormat="1" ht="20" customHeight="1" spans="3:20">
      <c r="C30" s="23"/>
      <c r="D30" s="23" t="s">
        <v>46</v>
      </c>
      <c r="E30" s="59">
        <v>0.02</v>
      </c>
      <c r="F30" s="60">
        <f>($E$27+$F$27)*E30</f>
        <v>111.4012</v>
      </c>
      <c r="G30" s="24"/>
      <c r="H30" s="24"/>
      <c r="I30" s="23"/>
      <c r="J30" s="25"/>
      <c r="K30" s="25"/>
      <c r="L30" s="25"/>
      <c r="Q30" s="24"/>
      <c r="R30" s="24"/>
      <c r="S30" s="23"/>
      <c r="T30" s="24"/>
    </row>
    <row r="31" s="21" customFormat="1" ht="20" customHeight="1" spans="3:20">
      <c r="C31" s="23" t="s">
        <v>47</v>
      </c>
      <c r="D31" s="23"/>
      <c r="E31" s="60">
        <v>0.12</v>
      </c>
      <c r="F31" s="23"/>
      <c r="G31" s="24">
        <f>从租!H15</f>
        <v>13368.144</v>
      </c>
      <c r="H31" s="24"/>
      <c r="I31" s="23"/>
      <c r="J31" s="25"/>
      <c r="K31" s="25"/>
      <c r="L31" s="25"/>
      <c r="Q31" s="24"/>
      <c r="R31" s="24"/>
      <c r="S31" s="23"/>
      <c r="T31" s="24"/>
    </row>
    <row r="32" s="21" customFormat="1" ht="17" customHeight="1" spans="4:12">
      <c r="D32" s="22"/>
      <c r="E32" s="60"/>
      <c r="F32" s="24"/>
      <c r="G32" s="24">
        <f>G27+F28+F29+F30+G31</f>
        <v>19606.6112</v>
      </c>
      <c r="H32" s="24"/>
      <c r="I32" s="23"/>
      <c r="J32" s="25"/>
      <c r="K32" s="25"/>
      <c r="L32" s="25"/>
    </row>
    <row r="33" s="21" customFormat="1" ht="17" customHeight="1" spans="4:12">
      <c r="D33" s="22"/>
      <c r="E33" s="23"/>
      <c r="F33" s="24"/>
      <c r="G33" s="24"/>
      <c r="H33" s="24"/>
      <c r="I33" s="23"/>
      <c r="J33" s="25"/>
      <c r="K33" s="25"/>
      <c r="L33" s="25"/>
    </row>
    <row r="34" ht="15" customHeight="1" spans="3:8">
      <c r="C34" s="61" t="s">
        <v>48</v>
      </c>
      <c r="D34" s="61"/>
      <c r="E34" s="61"/>
      <c r="F34" s="61"/>
      <c r="G34" s="61"/>
      <c r="H34" s="61"/>
    </row>
    <row r="35" s="21" customFormat="1" ht="16" customHeight="1" spans="4:10">
      <c r="D35" s="22"/>
      <c r="E35" s="23"/>
      <c r="F35" s="24"/>
      <c r="G35" s="24"/>
      <c r="H35" s="24"/>
      <c r="I35" s="25"/>
      <c r="J35" s="25"/>
    </row>
    <row r="36" s="21" customFormat="1" spans="2:10">
      <c r="B36" s="62"/>
      <c r="C36" s="62"/>
      <c r="D36" s="62"/>
      <c r="E36" s="62"/>
      <c r="F36" s="24"/>
      <c r="G36" s="24"/>
      <c r="H36" s="24"/>
      <c r="I36" s="25"/>
      <c r="J36" s="25"/>
    </row>
    <row r="37" s="21" customFormat="1" spans="4:11">
      <c r="D37" s="22"/>
      <c r="E37" s="23"/>
      <c r="F37" s="24"/>
      <c r="G37" s="24"/>
      <c r="H37" s="24"/>
      <c r="I37" s="25"/>
      <c r="J37" s="25"/>
      <c r="K37" s="25"/>
    </row>
    <row r="38" s="21" customFormat="1" spans="4:12">
      <c r="D38" s="22"/>
      <c r="E38" s="23"/>
      <c r="F38" s="24"/>
      <c r="G38" s="24"/>
      <c r="H38" s="24"/>
      <c r="I38" s="23"/>
      <c r="J38" s="25"/>
      <c r="K38" s="25"/>
      <c r="L38" s="25"/>
    </row>
    <row r="39" spans="5:5">
      <c r="E39" s="24"/>
    </row>
    <row r="40" spans="5:5">
      <c r="E40" s="24"/>
    </row>
    <row r="41" s="21" customFormat="1" spans="4:12">
      <c r="D41" s="22"/>
      <c r="E41" s="23"/>
      <c r="F41" s="24"/>
      <c r="G41" s="24"/>
      <c r="H41" s="24"/>
      <c r="I41" s="23"/>
      <c r="J41" s="25"/>
      <c r="K41" s="25"/>
      <c r="L41" s="25"/>
    </row>
    <row r="42" s="21" customFormat="1" ht="16" customHeight="1" spans="4:12">
      <c r="D42" s="22"/>
      <c r="E42" s="23"/>
      <c r="F42" s="24"/>
      <c r="G42" s="24"/>
      <c r="H42" s="24"/>
      <c r="I42" s="23"/>
      <c r="J42" s="25"/>
      <c r="K42" s="25"/>
      <c r="L42" s="25"/>
    </row>
    <row r="43" s="21" customFormat="1" ht="16" customHeight="1" spans="4:12">
      <c r="D43" s="22"/>
      <c r="E43" s="23"/>
      <c r="F43" s="24"/>
      <c r="G43" s="24"/>
      <c r="H43" s="24"/>
      <c r="I43" s="23"/>
      <c r="J43" s="25"/>
      <c r="K43" s="25"/>
      <c r="L43" s="25"/>
    </row>
    <row r="44" spans="4:4">
      <c r="D44" s="63"/>
    </row>
  </sheetData>
  <mergeCells count="20">
    <mergeCell ref="C1:L1"/>
    <mergeCell ref="D3:E3"/>
    <mergeCell ref="D4:E4"/>
    <mergeCell ref="D5:E5"/>
    <mergeCell ref="D6:E6"/>
    <mergeCell ref="D7:E7"/>
    <mergeCell ref="D10:E10"/>
    <mergeCell ref="D16:E16"/>
    <mergeCell ref="D18:E18"/>
    <mergeCell ref="C19:E19"/>
    <mergeCell ref="D21:E21"/>
    <mergeCell ref="C27:D27"/>
    <mergeCell ref="C31:D31"/>
    <mergeCell ref="C34:H34"/>
    <mergeCell ref="B3:B19"/>
    <mergeCell ref="C4:C7"/>
    <mergeCell ref="C8:C18"/>
    <mergeCell ref="C21:C26"/>
    <mergeCell ref="D8:D9"/>
    <mergeCell ref="D11:D14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H24" sqref="H24"/>
    </sheetView>
  </sheetViews>
  <sheetFormatPr defaultColWidth="9" defaultRowHeight="13.5" outlineLevelCol="7"/>
  <cols>
    <col min="1" max="1" width="10.375" customWidth="1"/>
    <col min="2" max="2" width="15" customWidth="1"/>
    <col min="3" max="3" width="5.125" customWidth="1"/>
    <col min="4" max="4" width="42.625" customWidth="1"/>
    <col min="5" max="5" width="22.625" customWidth="1"/>
    <col min="6" max="6" width="12.625"/>
    <col min="7" max="7" width="5.125" customWidth="1"/>
    <col min="8" max="8" width="11.5" customWidth="1"/>
  </cols>
  <sheetData>
    <row r="1" spans="1:8">
      <c r="A1" s="1" t="s">
        <v>49</v>
      </c>
      <c r="B1" s="1"/>
      <c r="C1" s="1"/>
      <c r="D1" s="1"/>
      <c r="E1" s="1"/>
      <c r="F1" s="1"/>
      <c r="G1" s="1"/>
      <c r="H1" s="1"/>
    </row>
    <row r="2" spans="1:8">
      <c r="A2" s="1" t="s">
        <v>50</v>
      </c>
      <c r="B2" s="1" t="s">
        <v>51</v>
      </c>
      <c r="C2" s="1" t="s">
        <v>52</v>
      </c>
      <c r="D2" s="2" t="s">
        <v>53</v>
      </c>
      <c r="E2" s="2" t="s">
        <v>54</v>
      </c>
      <c r="F2" s="3" t="s">
        <v>55</v>
      </c>
      <c r="G2" s="1" t="s">
        <v>7</v>
      </c>
      <c r="H2" s="2" t="s">
        <v>56</v>
      </c>
    </row>
    <row r="3" spans="1:8">
      <c r="A3" s="1">
        <v>1703</v>
      </c>
      <c r="B3" s="1">
        <v>45</v>
      </c>
      <c r="C3" s="4" t="s">
        <v>57</v>
      </c>
      <c r="D3" s="5" t="s">
        <v>58</v>
      </c>
      <c r="E3" s="5" t="s">
        <v>59</v>
      </c>
      <c r="F3" s="6">
        <v>58968</v>
      </c>
      <c r="G3" s="7">
        <v>0.12</v>
      </c>
      <c r="H3" s="5">
        <f>F3/1.05*G3</f>
        <v>6739.2</v>
      </c>
    </row>
    <row r="4" spans="1:8">
      <c r="A4" s="1">
        <v>1705</v>
      </c>
      <c r="B4" s="1">
        <v>90</v>
      </c>
      <c r="C4" s="4" t="s">
        <v>57</v>
      </c>
      <c r="D4" s="8"/>
      <c r="E4" s="8"/>
      <c r="F4" s="9"/>
      <c r="G4" s="10"/>
      <c r="H4" s="8"/>
    </row>
    <row r="5" spans="1:8">
      <c r="A5" s="1">
        <v>1706</v>
      </c>
      <c r="B5" s="1">
        <v>45</v>
      </c>
      <c r="C5" s="4" t="s">
        <v>57</v>
      </c>
      <c r="D5" s="11"/>
      <c r="E5" s="11"/>
      <c r="F5" s="12"/>
      <c r="G5" s="13"/>
      <c r="H5" s="11"/>
    </row>
    <row r="6" spans="1:8">
      <c r="A6" s="1">
        <v>1707</v>
      </c>
      <c r="B6" s="1">
        <v>78</v>
      </c>
      <c r="C6" s="4" t="s">
        <v>57</v>
      </c>
      <c r="D6" s="2"/>
      <c r="E6" s="2"/>
      <c r="F6" s="3"/>
      <c r="G6" s="1"/>
      <c r="H6" s="2"/>
    </row>
    <row r="7" spans="1:8">
      <c r="A7" s="1">
        <v>1708</v>
      </c>
      <c r="B7" s="1">
        <v>92</v>
      </c>
      <c r="C7" s="4" t="s">
        <v>57</v>
      </c>
      <c r="D7" s="2"/>
      <c r="E7" s="2"/>
      <c r="F7" s="3"/>
      <c r="G7" s="1"/>
      <c r="H7" s="2"/>
    </row>
    <row r="8" spans="1:8">
      <c r="A8" s="1">
        <v>1709</v>
      </c>
      <c r="B8" s="1">
        <v>67</v>
      </c>
      <c r="C8" s="4" t="s">
        <v>57</v>
      </c>
      <c r="D8" s="2"/>
      <c r="E8" s="2"/>
      <c r="F8" s="3"/>
      <c r="G8" s="1"/>
      <c r="H8" s="2"/>
    </row>
    <row r="9" spans="1:8">
      <c r="A9" s="1">
        <v>1710</v>
      </c>
      <c r="B9" s="1">
        <v>92</v>
      </c>
      <c r="C9" s="4" t="s">
        <v>57</v>
      </c>
      <c r="D9" s="2"/>
      <c r="E9" s="2"/>
      <c r="F9" s="3"/>
      <c r="G9" s="1"/>
      <c r="H9" s="2"/>
    </row>
    <row r="10" spans="1:8">
      <c r="A10" s="1" t="s">
        <v>60</v>
      </c>
      <c r="B10" s="1">
        <v>168</v>
      </c>
      <c r="C10" s="4" t="s">
        <v>57</v>
      </c>
      <c r="D10" s="2" t="s">
        <v>61</v>
      </c>
      <c r="E10" s="2" t="s">
        <v>62</v>
      </c>
      <c r="F10" s="3">
        <v>58003.26</v>
      </c>
      <c r="G10" s="14">
        <v>0.12</v>
      </c>
      <c r="H10" s="2">
        <f>F10/1.05*G10</f>
        <v>6628.944</v>
      </c>
    </row>
    <row r="11" spans="1:8">
      <c r="A11" s="1">
        <v>1713</v>
      </c>
      <c r="B11" s="1">
        <v>75</v>
      </c>
      <c r="C11" s="4" t="s">
        <v>57</v>
      </c>
      <c r="D11" s="2"/>
      <c r="E11" s="2"/>
      <c r="F11" s="3"/>
      <c r="G11" s="1"/>
      <c r="H11" s="2"/>
    </row>
    <row r="12" spans="1:8">
      <c r="A12" s="1">
        <v>1714</v>
      </c>
      <c r="B12" s="1">
        <v>92</v>
      </c>
      <c r="C12" s="4" t="s">
        <v>57</v>
      </c>
      <c r="D12" s="2"/>
      <c r="E12" s="2"/>
      <c r="F12" s="3"/>
      <c r="G12" s="1"/>
      <c r="H12" s="2"/>
    </row>
    <row r="13" spans="1:8">
      <c r="A13" s="1">
        <v>1720</v>
      </c>
      <c r="B13" s="1">
        <v>92.41</v>
      </c>
      <c r="C13" s="4" t="s">
        <v>57</v>
      </c>
      <c r="D13" s="2"/>
      <c r="E13" s="2"/>
      <c r="F13" s="3"/>
      <c r="G13" s="1"/>
      <c r="H13" s="2"/>
    </row>
    <row r="14" spans="1:8">
      <c r="A14" s="1"/>
      <c r="B14" s="1"/>
      <c r="C14" s="1"/>
      <c r="D14" s="2"/>
      <c r="E14" s="2"/>
      <c r="F14" s="3"/>
      <c r="G14" s="1"/>
      <c r="H14" s="2"/>
    </row>
    <row r="15" spans="1:8">
      <c r="A15" s="1" t="s">
        <v>34</v>
      </c>
      <c r="B15" s="1">
        <f>SUM(B3:B14)</f>
        <v>936.41</v>
      </c>
      <c r="C15" s="1"/>
      <c r="D15" s="1">
        <f>SUM(D3:D14)</f>
        <v>0</v>
      </c>
      <c r="E15" s="1"/>
      <c r="F15" s="3">
        <f>SUM(F3:F14)</f>
        <v>116971.26</v>
      </c>
      <c r="G15" s="1"/>
      <c r="H15" s="2">
        <f>SUM(H3:H14)</f>
        <v>13368.144</v>
      </c>
    </row>
    <row r="16" spans="1:8">
      <c r="A16" s="15"/>
      <c r="B16" s="15"/>
      <c r="C16" s="15"/>
      <c r="D16" s="16"/>
      <c r="E16" s="16"/>
      <c r="F16" s="17">
        <f>F15/1.05</f>
        <v>111401.2</v>
      </c>
      <c r="G16" s="18"/>
      <c r="H16" s="16"/>
    </row>
    <row r="17" spans="1:8">
      <c r="A17" s="19"/>
      <c r="B17" s="15"/>
      <c r="C17" s="15"/>
      <c r="D17" s="16"/>
      <c r="E17" s="16"/>
      <c r="F17" s="17"/>
      <c r="G17" s="18"/>
      <c r="H17" s="20"/>
    </row>
    <row r="18" spans="1:8">
      <c r="A18" s="15"/>
      <c r="B18" s="15"/>
      <c r="C18" s="15"/>
      <c r="D18" s="16"/>
      <c r="E18" s="16"/>
      <c r="F18" s="17"/>
      <c r="G18" s="18"/>
      <c r="H18" s="16"/>
    </row>
  </sheetData>
  <mergeCells count="6">
    <mergeCell ref="A1:H1"/>
    <mergeCell ref="D3:D5"/>
    <mergeCell ref="E3:E5"/>
    <mergeCell ref="F3:F5"/>
    <mergeCell ref="G3:G5"/>
    <mergeCell ref="H3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202411</vt:lpstr>
      <vt:lpstr>从租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 Lucy蓉</cp:lastModifiedBy>
  <dcterms:created xsi:type="dcterms:W3CDTF">2023-01-10T11:08:00Z</dcterms:created>
  <dcterms:modified xsi:type="dcterms:W3CDTF">2024-12-05T08:16:33Z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82298B5421084FB7895922D8934EB106</vt:lpwstr>
  </property>
  <property fmtid="{D5CDD505-2E9C-101B-9397-08002B2CF9AE}" pid="5" name="KSOProductBuildVer">
    <vt:lpwstr>2052-12.1.0.18912</vt:lpwstr>
  </property>
</Properties>
</file>