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activeTab="2"/>
  </bookViews>
  <sheets>
    <sheet name="税金计算明细" sheetId="1" r:id="rId1"/>
    <sheet name="税金汇总" sheetId="2" r:id="rId2"/>
    <sheet name="主营业务收入" sheetId="4" r:id="rId3"/>
  </sheets>
  <calcPr calcId="144525"/>
</workbook>
</file>

<file path=xl/sharedStrings.xml><?xml version="1.0" encoding="utf-8"?>
<sst xmlns="http://schemas.openxmlformats.org/spreadsheetml/2006/main" count="90" uniqueCount="71">
  <si>
    <t>税金计算表</t>
  </si>
  <si>
    <t>公司：库尔勒创智源房产地产经纪有限公司</t>
  </si>
  <si>
    <t>期间：202306</t>
  </si>
  <si>
    <t>增值税</t>
  </si>
  <si>
    <t>分类</t>
  </si>
  <si>
    <t>收入名称</t>
  </si>
  <si>
    <t>无票收入</t>
  </si>
  <si>
    <t>开票收入</t>
  </si>
  <si>
    <t>收入合计</t>
  </si>
  <si>
    <t>税率</t>
  </si>
  <si>
    <t>无票应税金额</t>
  </si>
  <si>
    <t>开票应税金额</t>
  </si>
  <si>
    <t>税额合计</t>
  </si>
  <si>
    <t>价税合计</t>
  </si>
  <si>
    <t>主营业务收入</t>
  </si>
  <si>
    <t>销售代理佣金</t>
  </si>
  <si>
    <t>小计</t>
  </si>
  <si>
    <t>供应链收入</t>
  </si>
  <si>
    <t>芒果</t>
  </si>
  <si>
    <t>荔枝</t>
  </si>
  <si>
    <t>大豆油</t>
  </si>
  <si>
    <t>鸡蛋</t>
  </si>
  <si>
    <t>合计</t>
  </si>
  <si>
    <t>计算</t>
  </si>
  <si>
    <t>本月应交税金：</t>
  </si>
  <si>
    <t>增值税附加</t>
  </si>
  <si>
    <t>期间</t>
  </si>
  <si>
    <t>计税金额</t>
  </si>
  <si>
    <t>金额</t>
  </si>
  <si>
    <t>增值税小规模纳税人
“六税两费”减征政
策</t>
  </si>
  <si>
    <t>减征比例</t>
  </si>
  <si>
    <t>城建税</t>
  </si>
  <si>
    <t>教育费附加</t>
  </si>
  <si>
    <t>减征额</t>
  </si>
  <si>
    <t>地方教育费附加</t>
  </si>
  <si>
    <t>实际缴纳</t>
  </si>
  <si>
    <t>本月应交增值税：</t>
  </si>
  <si>
    <t>备注：库尔勒创智源房地产经纪有限公司为小规模纳税人开出销售代理佣金发票适用税率为：1%；并享受“六税两费”减征政策，减征比例为50%。</t>
  </si>
  <si>
    <t>库尔勒创智源房产地产经纪有限公司应交税费明细表</t>
  </si>
  <si>
    <t>税目名称</t>
  </si>
  <si>
    <t>计税依据</t>
  </si>
  <si>
    <t>应缴税金</t>
  </si>
  <si>
    <t>备注</t>
  </si>
  <si>
    <t>减免后金额：432.84</t>
  </si>
  <si>
    <t>土地增值税</t>
  </si>
  <si>
    <t>土地使用税</t>
  </si>
  <si>
    <t>按照土地面积计算12元/平</t>
  </si>
  <si>
    <t>印花税1</t>
  </si>
  <si>
    <t>销售合同</t>
  </si>
  <si>
    <t>印花税2</t>
  </si>
  <si>
    <t>合同类</t>
  </si>
  <si>
    <t>印花税3</t>
  </si>
  <si>
    <t>其他</t>
  </si>
  <si>
    <t>房产税</t>
  </si>
  <si>
    <t>企业所得税</t>
  </si>
  <si>
    <t>工会经费</t>
  </si>
  <si>
    <t>残保金</t>
  </si>
  <si>
    <t>个人所得税</t>
  </si>
  <si>
    <t xml:space="preserve">合计 </t>
  </si>
  <si>
    <t>账簿:库尔勒创智源房地产经纪有限公司</t>
  </si>
  <si>
    <t>期间:2023.4 -- 2023.6</t>
  </si>
  <si>
    <t>科目编码</t>
  </si>
  <si>
    <t>科目名称</t>
  </si>
  <si>
    <t>核算维度名称</t>
  </si>
  <si>
    <t>期初余额</t>
  </si>
  <si>
    <t>本期发生</t>
  </si>
  <si>
    <t>本年累计</t>
  </si>
  <si>
    <t>期末余额</t>
  </si>
  <si>
    <t>借方</t>
  </si>
  <si>
    <t>贷方</t>
  </si>
  <si>
    <t>6001</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</si>
</sst>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8">
    <font>
      <sz val="11"/>
      <color indexed="8"/>
      <name val="宋体"/>
      <charset val="134"/>
      <scheme val="minor"/>
    </font>
    <font>
      <sz val="11"/>
      <color indexed="8"/>
      <name val="宋体"/>
      <charset val="134"/>
      <scheme val="minor"/>
    </font>
    <font>
      <b/>
      <sz val="11"/>
      <color indexed="8"/>
      <name val="宋体"/>
      <charset val="1"/>
      <scheme val="minor"/>
    </font>
    <font>
      <b/>
      <sz val="10"/>
      <color indexed="8"/>
      <name val="宋体"/>
      <charset val="1"/>
      <scheme val="minor"/>
    </font>
    <font>
      <b/>
      <sz val="14"/>
      <color indexed="8"/>
      <name val="宋体"/>
      <charset val="134"/>
      <scheme val="minor"/>
    </font>
    <font>
      <b/>
      <sz val="11"/>
      <color rgb="FF000000"/>
      <name val="宋体"/>
      <charset val="134"/>
      <scheme val="minor"/>
    </font>
    <font>
      <b/>
      <sz val="11"/>
      <color indexed="8"/>
      <name val="宋体"/>
      <charset val="134"/>
      <scheme val="minor"/>
    </font>
    <font>
      <b/>
      <sz val="10"/>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10"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2" fillId="9" borderId="0" applyNumberFormat="0" applyBorder="0" applyAlignment="0" applyProtection="0">
      <alignment vertical="center"/>
    </xf>
    <xf numFmtId="0" fontId="15" fillId="0" borderId="12" applyNumberFormat="0" applyFill="0" applyAlignment="0" applyProtection="0">
      <alignment vertical="center"/>
    </xf>
    <xf numFmtId="0" fontId="12" fillId="10" borderId="0" applyNumberFormat="0" applyBorder="0" applyAlignment="0" applyProtection="0">
      <alignment vertical="center"/>
    </xf>
    <xf numFmtId="0" fontId="21" fillId="11" borderId="13" applyNumberFormat="0" applyAlignment="0" applyProtection="0">
      <alignment vertical="center"/>
    </xf>
    <xf numFmtId="0" fontId="22" fillId="11" borderId="9" applyNumberFormat="0" applyAlignment="0" applyProtection="0">
      <alignment vertical="center"/>
    </xf>
    <xf numFmtId="0" fontId="23" fillId="12" borderId="14"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56">
    <xf numFmtId="0" fontId="0" fillId="0" borderId="0" xfId="0" applyFont="1">
      <alignment vertical="center"/>
    </xf>
    <xf numFmtId="0" fontId="1" fillId="0" borderId="1" xfId="0" applyFont="1" applyFill="1" applyBorder="1" applyAlignment="1">
      <alignment vertical="center"/>
    </xf>
    <xf numFmtId="0" fontId="0" fillId="0" borderId="0" xfId="0" applyFont="1" applyFill="1" applyAlignment="1">
      <alignment vertical="center"/>
    </xf>
    <xf numFmtId="0" fontId="1" fillId="0" borderId="1" xfId="0" applyFont="1" applyFill="1" applyBorder="1" applyAlignment="1">
      <alignment horizontal="center" vertical="center"/>
    </xf>
    <xf numFmtId="4" fontId="1" fillId="0" borderId="1" xfId="0" applyNumberFormat="1" applyFont="1" applyFill="1" applyBorder="1" applyAlignment="1"/>
    <xf numFmtId="0" fontId="2" fillId="0" borderId="0" xfId="0" applyFont="1" applyFill="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9" fontId="3" fillId="0" borderId="1" xfId="11" applyFont="1" applyBorder="1" applyAlignment="1">
      <alignment horizontal="center" vertical="center"/>
    </xf>
    <xf numFmtId="176" fontId="3" fillId="0" borderId="1" xfId="0" applyNumberFormat="1" applyFont="1" applyFill="1" applyBorder="1" applyAlignment="1">
      <alignment vertical="center"/>
    </xf>
    <xf numFmtId="9" fontId="3" fillId="0" borderId="1" xfId="11" applyNumberFormat="1"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76" fontId="3" fillId="0" borderId="1" xfId="11" applyNumberFormat="1" applyFont="1" applyFill="1" applyBorder="1" applyAlignment="1" applyProtection="1">
      <alignment horizontal="center" vertical="center"/>
    </xf>
    <xf numFmtId="176" fontId="0" fillId="0" borderId="0" xfId="0" applyNumberFormat="1" applyFont="1">
      <alignment vertical="center"/>
    </xf>
    <xf numFmtId="0" fontId="0"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2"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0" fontId="6" fillId="0" borderId="3"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lignment vertical="center"/>
    </xf>
    <xf numFmtId="176" fontId="7" fillId="0" borderId="1" xfId="0" applyNumberFormat="1" applyFont="1" applyBorder="1">
      <alignment vertical="center"/>
    </xf>
    <xf numFmtId="9" fontId="7" fillId="0" borderId="1" xfId="0" applyNumberFormat="1" applyFont="1" applyBorder="1" applyAlignment="1">
      <alignment horizontal="center" vertical="center"/>
    </xf>
    <xf numFmtId="0" fontId="7" fillId="0" borderId="7" xfId="0" applyFont="1" applyBorder="1" applyAlignment="1">
      <alignment horizontal="center" vertical="center"/>
    </xf>
    <xf numFmtId="176" fontId="7" fillId="0" borderId="1" xfId="0" applyNumberFormat="1" applyFont="1" applyBorder="1" applyAlignment="1">
      <alignment vertical="center" wrapText="1"/>
    </xf>
    <xf numFmtId="0" fontId="7" fillId="0" borderId="8" xfId="0" applyFont="1" applyBorder="1" applyAlignment="1">
      <alignment horizontal="center" vertical="center"/>
    </xf>
    <xf numFmtId="4" fontId="7" fillId="0" borderId="0" xfId="0" applyNumberFormat="1" applyFont="1" applyFill="1" applyAlignment="1">
      <alignment horizontal="center" vertical="center"/>
    </xf>
    <xf numFmtId="0" fontId="7" fillId="0" borderId="0" xfId="0" applyFont="1">
      <alignment vertical="center"/>
    </xf>
    <xf numFmtId="4" fontId="7" fillId="0" borderId="1" xfId="0" applyNumberFormat="1" applyFont="1" applyFill="1" applyBorder="1" applyAlignment="1">
      <alignment horizontal="center" vertical="center"/>
    </xf>
    <xf numFmtId="9" fontId="7" fillId="0" borderId="1" xfId="11" applyNumberFormat="1" applyFont="1" applyBorder="1" applyAlignment="1">
      <alignment horizontal="center" vertical="center"/>
    </xf>
    <xf numFmtId="0" fontId="6" fillId="0" borderId="4" xfId="0" applyFont="1" applyBorder="1" applyAlignment="1">
      <alignment vertical="center"/>
    </xf>
    <xf numFmtId="0" fontId="7" fillId="0" borderId="5" xfId="0" applyFont="1" applyBorder="1">
      <alignment vertical="center"/>
    </xf>
    <xf numFmtId="0" fontId="6" fillId="0" borderId="1" xfId="0" applyFont="1" applyBorder="1" applyAlignment="1">
      <alignment vertical="center"/>
    </xf>
    <xf numFmtId="0" fontId="6" fillId="0" borderId="1" xfId="0" applyFont="1" applyBorder="1">
      <alignment vertical="center"/>
    </xf>
    <xf numFmtId="176" fontId="6" fillId="0" borderId="1" xfId="0" applyNumberFormat="1" applyFont="1" applyBorder="1">
      <alignment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176" fontId="6" fillId="0" borderId="1" xfId="0" applyNumberFormat="1" applyFont="1" applyBorder="1" applyAlignment="1">
      <alignment horizontal="center" vertical="center" wrapText="1"/>
    </xf>
    <xf numFmtId="0" fontId="2" fillId="0" borderId="5" xfId="0" applyFont="1" applyFill="1" applyBorder="1" applyAlignment="1">
      <alignment vertical="center"/>
    </xf>
    <xf numFmtId="0" fontId="2" fillId="0" borderId="1" xfId="0" applyFont="1" applyFill="1" applyBorder="1" applyAlignment="1">
      <alignment horizontal="center" vertical="center"/>
    </xf>
    <xf numFmtId="176" fontId="2" fillId="0" borderId="1" xfId="0" applyNumberFormat="1" applyFont="1" applyFill="1" applyBorder="1" applyAlignment="1">
      <alignment vertical="center"/>
    </xf>
    <xf numFmtId="9" fontId="2" fillId="0" borderId="1" xfId="11" applyNumberFormat="1" applyFont="1" applyBorder="1" applyAlignment="1">
      <alignment horizontal="center" vertical="center"/>
    </xf>
    <xf numFmtId="0" fontId="6" fillId="0" borderId="5" xfId="0" applyFont="1" applyBorder="1">
      <alignment vertical="center"/>
    </xf>
    <xf numFmtId="0" fontId="6" fillId="0" borderId="0" xfId="0" applyFont="1">
      <alignment vertical="center"/>
    </xf>
    <xf numFmtId="176" fontId="6" fillId="0" borderId="0" xfId="0" applyNumberFormat="1" applyFont="1">
      <alignment vertical="center"/>
    </xf>
    <xf numFmtId="176" fontId="6" fillId="0" borderId="0" xfId="0" applyNumberFormat="1" applyFont="1" applyAlignment="1">
      <alignment horizontal="center" vertical="center"/>
    </xf>
    <xf numFmtId="0" fontId="6" fillId="0" borderId="0" xfId="0" applyFont="1" applyAlignment="1">
      <alignment horizontal="center" vertical="center"/>
    </xf>
    <xf numFmtId="176" fontId="6"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176" fontId="6"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3"/>
  <sheetViews>
    <sheetView zoomScale="87" zoomScaleNormal="87" workbookViewId="0">
      <selection activeCell="E30" sqref="E30"/>
    </sheetView>
  </sheetViews>
  <sheetFormatPr defaultColWidth="9" defaultRowHeight="13.5"/>
  <cols>
    <col min="1" max="1" width="2.29166666666667" customWidth="1"/>
    <col min="2" max="2" width="9.18333333333333" customWidth="1"/>
    <col min="3" max="3" width="12.2083333333333" customWidth="1"/>
    <col min="4" max="4" width="13.5" customWidth="1"/>
    <col min="5" max="5" width="15.95" style="16" customWidth="1"/>
    <col min="6" max="6" width="15.0833333333333" style="16" customWidth="1"/>
    <col min="7" max="7" width="14.5083333333333" style="16" customWidth="1"/>
    <col min="8" max="8" width="13.3583333333333" style="17" customWidth="1"/>
    <col min="9" max="9" width="12.7833333333333" style="16" customWidth="1"/>
    <col min="10" max="10" width="11.9166666666667" style="16" customWidth="1"/>
    <col min="11" max="11" width="12.2166666666667" style="16" customWidth="1"/>
    <col min="12" max="12" width="11.3416666666667" customWidth="1"/>
  </cols>
  <sheetData>
    <row r="1" ht="18.75" spans="3:11">
      <c r="C1" s="18" t="s">
        <v>0</v>
      </c>
      <c r="D1" s="18"/>
      <c r="E1" s="18"/>
      <c r="F1" s="18"/>
      <c r="G1" s="18"/>
      <c r="H1" s="18"/>
      <c r="I1" s="18"/>
      <c r="J1" s="18"/>
      <c r="K1" s="18"/>
    </row>
    <row r="2" spans="2:9">
      <c r="B2" s="19" t="s">
        <v>1</v>
      </c>
      <c r="I2" s="50" t="s">
        <v>2</v>
      </c>
    </row>
    <row r="3" ht="24" customHeight="1" spans="2:12">
      <c r="B3" s="20" t="s">
        <v>3</v>
      </c>
      <c r="C3" s="21" t="s">
        <v>4</v>
      </c>
      <c r="D3" s="22" t="s">
        <v>5</v>
      </c>
      <c r="E3" s="23" t="s">
        <v>6</v>
      </c>
      <c r="F3" s="23" t="s">
        <v>7</v>
      </c>
      <c r="G3" s="23" t="s">
        <v>8</v>
      </c>
      <c r="H3" s="22" t="s">
        <v>9</v>
      </c>
      <c r="I3" s="23" t="s">
        <v>10</v>
      </c>
      <c r="J3" s="23" t="s">
        <v>11</v>
      </c>
      <c r="K3" s="23" t="s">
        <v>12</v>
      </c>
      <c r="L3" s="26" t="s">
        <v>13</v>
      </c>
    </row>
    <row r="4" ht="24" customHeight="1" spans="2:12">
      <c r="B4" s="24"/>
      <c r="C4" s="25" t="s">
        <v>14</v>
      </c>
      <c r="D4" s="26" t="s">
        <v>15</v>
      </c>
      <c r="E4" s="27">
        <v>0</v>
      </c>
      <c r="F4" s="27">
        <f>主营业务收入!F4</f>
        <v>721421.48</v>
      </c>
      <c r="G4" s="27">
        <f>E4+F4</f>
        <v>721421.48</v>
      </c>
      <c r="H4" s="28">
        <v>0.01</v>
      </c>
      <c r="I4" s="33">
        <v>0</v>
      </c>
      <c r="J4" s="27">
        <f>G4*H4</f>
        <v>7214.2148</v>
      </c>
      <c r="K4" s="27">
        <f t="shared" ref="K4:K10" si="0">I4+J4</f>
        <v>7214.2148</v>
      </c>
      <c r="L4" s="27">
        <f>K4+G4</f>
        <v>728635.6948</v>
      </c>
    </row>
    <row r="5" ht="24" customHeight="1" spans="2:12">
      <c r="B5" s="24"/>
      <c r="C5" s="29"/>
      <c r="D5" s="26"/>
      <c r="E5" s="30"/>
      <c r="F5" s="27"/>
      <c r="G5" s="27"/>
      <c r="H5" s="28"/>
      <c r="I5" s="27"/>
      <c r="J5" s="27"/>
      <c r="K5" s="27">
        <f t="shared" si="0"/>
        <v>0</v>
      </c>
      <c r="L5" s="27">
        <f>K5+G5</f>
        <v>0</v>
      </c>
    </row>
    <row r="6" ht="24" customHeight="1" spans="2:12">
      <c r="B6" s="24"/>
      <c r="C6" s="31"/>
      <c r="D6" s="26" t="s">
        <v>16</v>
      </c>
      <c r="E6" s="27">
        <f>SUM(E4:E5)</f>
        <v>0</v>
      </c>
      <c r="F6" s="27">
        <f>SUM(F4:F5)</f>
        <v>721421.48</v>
      </c>
      <c r="G6" s="27">
        <f>E6+F6</f>
        <v>721421.48</v>
      </c>
      <c r="H6" s="22"/>
      <c r="I6" s="27">
        <f>SUM(I4:I5)</f>
        <v>0</v>
      </c>
      <c r="J6" s="27">
        <f>SUM(J4:J5)</f>
        <v>7214.2148</v>
      </c>
      <c r="K6" s="27">
        <f t="shared" si="0"/>
        <v>7214.2148</v>
      </c>
      <c r="L6" s="27"/>
    </row>
    <row r="7" ht="24" hidden="1" customHeight="1" spans="2:12">
      <c r="B7" s="24" t="s">
        <v>3</v>
      </c>
      <c r="C7" s="25" t="s">
        <v>17</v>
      </c>
      <c r="D7" s="26" t="s">
        <v>18</v>
      </c>
      <c r="E7" s="27"/>
      <c r="F7" s="27"/>
      <c r="G7" s="27"/>
      <c r="H7" s="28">
        <v>0.09</v>
      </c>
      <c r="I7" s="27"/>
      <c r="J7" s="27"/>
      <c r="K7" s="27"/>
      <c r="L7" s="27"/>
    </row>
    <row r="8" ht="24" hidden="1" customHeight="1" spans="2:12">
      <c r="B8" s="24"/>
      <c r="C8" s="29"/>
      <c r="D8" s="26" t="s">
        <v>19</v>
      </c>
      <c r="E8" s="27"/>
      <c r="F8" s="32"/>
      <c r="G8" s="27"/>
      <c r="H8" s="28">
        <v>0.09</v>
      </c>
      <c r="I8" s="27"/>
      <c r="J8" s="27"/>
      <c r="K8" s="27"/>
      <c r="L8" s="27"/>
    </row>
    <row r="9" ht="24" hidden="1" customHeight="1" spans="2:12">
      <c r="B9" s="24"/>
      <c r="C9" s="29"/>
      <c r="D9" s="33" t="s">
        <v>20</v>
      </c>
      <c r="E9" s="34"/>
      <c r="F9" s="27"/>
      <c r="G9" s="27"/>
      <c r="H9" s="28">
        <v>0.09</v>
      </c>
      <c r="I9" s="27"/>
      <c r="J9" s="27"/>
      <c r="K9" s="27"/>
      <c r="L9" s="27"/>
    </row>
    <row r="10" ht="24" hidden="1" customHeight="1" spans="2:12">
      <c r="B10" s="24"/>
      <c r="C10" s="29"/>
      <c r="D10" s="26" t="s">
        <v>21</v>
      </c>
      <c r="E10" s="27"/>
      <c r="F10" s="27"/>
      <c r="G10" s="27"/>
      <c r="H10" s="28">
        <v>0</v>
      </c>
      <c r="I10" s="27"/>
      <c r="J10" s="27"/>
      <c r="K10" s="27"/>
      <c r="L10" s="27"/>
    </row>
    <row r="11" ht="24" hidden="1" customHeight="1" spans="2:12">
      <c r="B11" s="24"/>
      <c r="C11" s="31"/>
      <c r="D11" s="26" t="s">
        <v>16</v>
      </c>
      <c r="E11" s="27"/>
      <c r="F11" s="27"/>
      <c r="G11" s="27"/>
      <c r="H11" s="35"/>
      <c r="I11" s="27"/>
      <c r="J11" s="27"/>
      <c r="K11" s="27"/>
      <c r="L11" s="26"/>
    </row>
    <row r="12" ht="24" customHeight="1" spans="2:12">
      <c r="B12" s="36"/>
      <c r="C12" s="37" t="s">
        <v>22</v>
      </c>
      <c r="D12" s="26"/>
      <c r="E12" s="27">
        <f>E6+E11</f>
        <v>0</v>
      </c>
      <c r="F12" s="27">
        <f>F6+F11</f>
        <v>721421.48</v>
      </c>
      <c r="G12" s="27">
        <f>G6+G11</f>
        <v>721421.48</v>
      </c>
      <c r="H12" s="22"/>
      <c r="I12" s="27">
        <f>I6+I11</f>
        <v>0</v>
      </c>
      <c r="J12" s="27">
        <f>J6+J11</f>
        <v>7214.2148</v>
      </c>
      <c r="K12" s="27">
        <f>I12+J12</f>
        <v>7214.2148</v>
      </c>
      <c r="L12" s="26"/>
    </row>
    <row r="13" spans="2:10">
      <c r="B13" s="16"/>
      <c r="C13" s="16"/>
      <c r="D13" s="16"/>
      <c r="E13" s="17"/>
      <c r="H13" s="16"/>
      <c r="I13"/>
      <c r="J13"/>
    </row>
    <row r="14" spans="2:11">
      <c r="B14" s="38" t="s">
        <v>23</v>
      </c>
      <c r="C14" s="39" t="s">
        <v>24</v>
      </c>
      <c r="D14" s="40">
        <f>K12</f>
        <v>7214.2148</v>
      </c>
      <c r="K14"/>
    </row>
    <row r="15" spans="11:11">
      <c r="K15"/>
    </row>
    <row r="16" spans="2:10">
      <c r="B16" s="41" t="s">
        <v>25</v>
      </c>
      <c r="C16" s="42" t="s">
        <v>4</v>
      </c>
      <c r="D16" s="40" t="s">
        <v>26</v>
      </c>
      <c r="E16" s="40" t="s">
        <v>27</v>
      </c>
      <c r="F16" s="40" t="s">
        <v>9</v>
      </c>
      <c r="G16" s="41" t="s">
        <v>28</v>
      </c>
      <c r="H16" s="43" t="s">
        <v>29</v>
      </c>
      <c r="I16" s="43" t="s">
        <v>30</v>
      </c>
      <c r="J16" s="53">
        <v>0.5</v>
      </c>
    </row>
    <row r="17" spans="2:10">
      <c r="B17" s="41"/>
      <c r="C17" s="44" t="s">
        <v>31</v>
      </c>
      <c r="D17" s="45">
        <v>202306</v>
      </c>
      <c r="E17" s="46">
        <f>D14</f>
        <v>7214.2148</v>
      </c>
      <c r="F17" s="47">
        <v>0.07</v>
      </c>
      <c r="G17" s="46">
        <v>504.99</v>
      </c>
      <c r="H17" s="43"/>
      <c r="I17" s="43"/>
      <c r="J17" s="53"/>
    </row>
    <row r="18" spans="2:10">
      <c r="B18" s="41"/>
      <c r="C18" s="44" t="s">
        <v>32</v>
      </c>
      <c r="D18" s="45">
        <v>202306</v>
      </c>
      <c r="E18" s="46">
        <f>D14</f>
        <v>7214.2148</v>
      </c>
      <c r="F18" s="47">
        <v>0.03</v>
      </c>
      <c r="G18" s="46">
        <f>E18*F18</f>
        <v>216.426444</v>
      </c>
      <c r="H18" s="43"/>
      <c r="I18" s="53" t="s">
        <v>33</v>
      </c>
      <c r="J18" s="54">
        <v>432.86</v>
      </c>
    </row>
    <row r="19" spans="2:11">
      <c r="B19" s="41"/>
      <c r="C19" s="44" t="s">
        <v>34</v>
      </c>
      <c r="D19" s="45">
        <v>202306</v>
      </c>
      <c r="E19" s="46">
        <f>D14</f>
        <v>7214.2148</v>
      </c>
      <c r="F19" s="47">
        <v>0.02</v>
      </c>
      <c r="G19" s="46">
        <f>E19*F19</f>
        <v>144.284296</v>
      </c>
      <c r="H19" s="43"/>
      <c r="I19" s="53"/>
      <c r="J19" s="54"/>
      <c r="K19"/>
    </row>
    <row r="20" spans="2:11">
      <c r="B20" s="41"/>
      <c r="C20" s="48" t="s">
        <v>22</v>
      </c>
      <c r="D20" s="40"/>
      <c r="E20" s="40"/>
      <c r="F20" s="41"/>
      <c r="G20" s="40">
        <f>SUM(G17:G19)</f>
        <v>865.70074</v>
      </c>
      <c r="H20" s="43"/>
      <c r="I20" s="55" t="s">
        <v>35</v>
      </c>
      <c r="J20" s="55">
        <f>G20-J18</f>
        <v>432.84074</v>
      </c>
      <c r="K20"/>
    </row>
    <row r="21" spans="10:11">
      <c r="J21" s="50"/>
      <c r="K21"/>
    </row>
    <row r="22" spans="2:11">
      <c r="B22" s="49" t="s">
        <v>36</v>
      </c>
      <c r="C22" s="50"/>
      <c r="D22" s="50"/>
      <c r="E22" s="50"/>
      <c r="F22" s="51"/>
      <c r="J22" s="50">
        <f>7214.21+432.84</f>
        <v>7647.05</v>
      </c>
      <c r="K22"/>
    </row>
    <row r="23" spans="2:11">
      <c r="B23" s="49" t="s">
        <v>37</v>
      </c>
      <c r="C23" s="49"/>
      <c r="D23" s="49"/>
      <c r="E23" s="50"/>
      <c r="F23" s="50"/>
      <c r="G23" s="50"/>
      <c r="H23" s="52"/>
      <c r="I23" s="50"/>
      <c r="J23" s="50"/>
      <c r="K23" s="50"/>
    </row>
  </sheetData>
  <mergeCells count="11">
    <mergeCell ref="C1:K1"/>
    <mergeCell ref="B3:B6"/>
    <mergeCell ref="B7:B11"/>
    <mergeCell ref="B16:B20"/>
    <mergeCell ref="C4:C6"/>
    <mergeCell ref="C7:C11"/>
    <mergeCell ref="H16:H20"/>
    <mergeCell ref="I16:I17"/>
    <mergeCell ref="I18:I19"/>
    <mergeCell ref="J16:J17"/>
    <mergeCell ref="J18:J19"/>
  </mergeCells>
  <pageMargins left="0.7" right="0.354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G18"/>
  <sheetViews>
    <sheetView workbookViewId="0">
      <selection activeCell="E36" sqref="E36"/>
    </sheetView>
  </sheetViews>
  <sheetFormatPr defaultColWidth="9" defaultRowHeight="13.5" outlineLevelCol="6"/>
  <cols>
    <col min="1" max="1" width="3.5" customWidth="1"/>
    <col min="2" max="2" width="15" customWidth="1"/>
    <col min="4" max="4" width="12.625" customWidth="1"/>
    <col min="5" max="5" width="14.5" customWidth="1"/>
    <col min="6" max="6" width="12.625" customWidth="1"/>
    <col min="7" max="7" width="24.625" customWidth="1"/>
  </cols>
  <sheetData>
    <row r="2" spans="2:7">
      <c r="B2" s="5" t="s">
        <v>38</v>
      </c>
      <c r="C2" s="5"/>
      <c r="D2" s="5"/>
      <c r="E2" s="5"/>
      <c r="F2" s="5"/>
      <c r="G2" s="5"/>
    </row>
    <row r="3" ht="29" customHeight="1" spans="2:7">
      <c r="B3" s="6" t="s">
        <v>39</v>
      </c>
      <c r="C3" s="7" t="s">
        <v>26</v>
      </c>
      <c r="D3" s="8" t="s">
        <v>40</v>
      </c>
      <c r="E3" s="9" t="s">
        <v>9</v>
      </c>
      <c r="F3" s="8" t="s">
        <v>41</v>
      </c>
      <c r="G3" s="7" t="s">
        <v>42</v>
      </c>
    </row>
    <row r="4" ht="29" customHeight="1" spans="2:7">
      <c r="B4" s="6" t="s">
        <v>3</v>
      </c>
      <c r="C4" s="7">
        <v>202306</v>
      </c>
      <c r="D4" s="10"/>
      <c r="E4" s="9"/>
      <c r="F4" s="10">
        <f>税金计算明细!D14</f>
        <v>7214.2148</v>
      </c>
      <c r="G4" s="6"/>
    </row>
    <row r="5" ht="29" customHeight="1" spans="2:7">
      <c r="B5" s="6" t="s">
        <v>31</v>
      </c>
      <c r="C5" s="7">
        <v>202306</v>
      </c>
      <c r="D5" s="10">
        <f>F4</f>
        <v>7214.2148</v>
      </c>
      <c r="E5" s="11">
        <v>0.07</v>
      </c>
      <c r="F5" s="10">
        <f t="shared" ref="F4:F9" si="0">D5*E5</f>
        <v>504.995036</v>
      </c>
      <c r="G5" s="12" t="s">
        <v>43</v>
      </c>
    </row>
    <row r="6" ht="29" customHeight="1" spans="2:7">
      <c r="B6" s="6" t="s">
        <v>32</v>
      </c>
      <c r="C6" s="7">
        <v>202306</v>
      </c>
      <c r="D6" s="10">
        <f>F4</f>
        <v>7214.2148</v>
      </c>
      <c r="E6" s="11">
        <v>0.03</v>
      </c>
      <c r="F6" s="10">
        <f t="shared" si="0"/>
        <v>216.426444</v>
      </c>
      <c r="G6" s="13"/>
    </row>
    <row r="7" ht="29" customHeight="1" spans="2:7">
      <c r="B7" s="6" t="s">
        <v>34</v>
      </c>
      <c r="C7" s="7">
        <v>202306</v>
      </c>
      <c r="D7" s="10">
        <f>F4</f>
        <v>7214.2148</v>
      </c>
      <c r="E7" s="11">
        <v>0.02</v>
      </c>
      <c r="F7" s="10">
        <f t="shared" si="0"/>
        <v>144.284296</v>
      </c>
      <c r="G7" s="14"/>
    </row>
    <row r="8" ht="29" hidden="1" customHeight="1" spans="2:7">
      <c r="B8" s="6" t="s">
        <v>44</v>
      </c>
      <c r="C8" s="7">
        <v>202306</v>
      </c>
      <c r="D8" s="10"/>
      <c r="E8" s="11">
        <v>0.01</v>
      </c>
      <c r="F8" s="10">
        <f t="shared" si="0"/>
        <v>0</v>
      </c>
      <c r="G8" s="6"/>
    </row>
    <row r="9" ht="29" hidden="1" customHeight="1" spans="2:7">
      <c r="B9" s="6" t="s">
        <v>45</v>
      </c>
      <c r="C9" s="7">
        <v>202306</v>
      </c>
      <c r="D9" s="10"/>
      <c r="E9" s="15"/>
      <c r="F9" s="10">
        <f t="shared" si="0"/>
        <v>0</v>
      </c>
      <c r="G9" s="6" t="s">
        <v>46</v>
      </c>
    </row>
    <row r="10" ht="29" hidden="1" customHeight="1" spans="2:7">
      <c r="B10" s="6" t="s">
        <v>47</v>
      </c>
      <c r="C10" s="7">
        <v>202306</v>
      </c>
      <c r="D10" s="10"/>
      <c r="E10" s="9"/>
      <c r="F10" s="10">
        <f t="shared" ref="F10:F15" si="1">D10*E10</f>
        <v>0</v>
      </c>
      <c r="G10" s="6" t="s">
        <v>48</v>
      </c>
    </row>
    <row r="11" ht="29" hidden="1" customHeight="1" spans="2:7">
      <c r="B11" s="6" t="s">
        <v>49</v>
      </c>
      <c r="C11" s="7">
        <v>202306</v>
      </c>
      <c r="D11" s="10"/>
      <c r="E11" s="9"/>
      <c r="F11" s="10">
        <f t="shared" si="1"/>
        <v>0</v>
      </c>
      <c r="G11" s="6" t="s">
        <v>50</v>
      </c>
    </row>
    <row r="12" ht="29" hidden="1" customHeight="1" spans="2:7">
      <c r="B12" s="6" t="s">
        <v>51</v>
      </c>
      <c r="C12" s="7">
        <v>202306</v>
      </c>
      <c r="D12" s="10"/>
      <c r="E12" s="9"/>
      <c r="F12" s="10">
        <f t="shared" si="1"/>
        <v>0</v>
      </c>
      <c r="G12" s="6" t="s">
        <v>52</v>
      </c>
    </row>
    <row r="13" ht="29" hidden="1" customHeight="1" spans="2:7">
      <c r="B13" s="6" t="s">
        <v>53</v>
      </c>
      <c r="C13" s="7">
        <v>202306</v>
      </c>
      <c r="D13" s="10"/>
      <c r="E13" s="11"/>
      <c r="F13" s="10">
        <f t="shared" si="1"/>
        <v>0</v>
      </c>
      <c r="G13" s="6"/>
    </row>
    <row r="14" ht="29" hidden="1" customHeight="1" spans="2:7">
      <c r="B14" s="6" t="s">
        <v>54</v>
      </c>
      <c r="C14" s="7">
        <v>202306</v>
      </c>
      <c r="D14" s="10"/>
      <c r="E14" s="11">
        <v>0.25</v>
      </c>
      <c r="F14" s="10">
        <f t="shared" si="1"/>
        <v>0</v>
      </c>
      <c r="G14" s="6"/>
    </row>
    <row r="15" ht="29" hidden="1" customHeight="1" spans="2:7">
      <c r="B15" s="6" t="s">
        <v>55</v>
      </c>
      <c r="C15" s="7">
        <v>202306</v>
      </c>
      <c r="D15" s="10"/>
      <c r="E15" s="11">
        <v>0.02</v>
      </c>
      <c r="F15" s="10">
        <f t="shared" si="1"/>
        <v>0</v>
      </c>
      <c r="G15" s="6"/>
    </row>
    <row r="16" ht="29" hidden="1" customHeight="1" spans="2:7">
      <c r="B16" s="6" t="s">
        <v>56</v>
      </c>
      <c r="C16" s="7">
        <v>202306</v>
      </c>
      <c r="D16" s="10"/>
      <c r="E16" s="11">
        <v>0.02</v>
      </c>
      <c r="F16" s="10">
        <v>0</v>
      </c>
      <c r="G16" s="6"/>
    </row>
    <row r="17" ht="29" customHeight="1" spans="2:7">
      <c r="B17" s="6" t="s">
        <v>57</v>
      </c>
      <c r="C17" s="7">
        <v>202306</v>
      </c>
      <c r="D17" s="10"/>
      <c r="E17" s="9"/>
      <c r="F17" s="10">
        <v>4399.66</v>
      </c>
      <c r="G17" s="6"/>
    </row>
    <row r="18" ht="29" customHeight="1" spans="2:7">
      <c r="B18" s="6" t="s">
        <v>58</v>
      </c>
      <c r="C18" s="7"/>
      <c r="D18" s="10"/>
      <c r="E18" s="9"/>
      <c r="F18" s="10">
        <f>F4+432.84+F17</f>
        <v>12046.7148</v>
      </c>
      <c r="G18" s="6"/>
    </row>
  </sheetData>
  <mergeCells count="2">
    <mergeCell ref="B2:G2"/>
    <mergeCell ref="G5:G7"/>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A1" sqref="A1:K5"/>
    </sheetView>
  </sheetViews>
  <sheetFormatPr defaultColWidth="9" defaultRowHeight="13.5" outlineLevelRow="4"/>
  <cols>
    <col min="2" max="2" width="11.625" customWidth="1"/>
    <col min="3" max="3" width="13" customWidth="1"/>
    <col min="4" max="4" width="12.125" customWidth="1"/>
    <col min="5" max="5" width="9" customWidth="1"/>
    <col min="6" max="6" width="13.5" customWidth="1"/>
    <col min="7" max="7" width="11.125" customWidth="1"/>
    <col min="8" max="8" width="12" customWidth="1"/>
    <col min="9" max="9" width="12.25" customWidth="1"/>
  </cols>
  <sheetData>
    <row r="1" spans="1:11">
      <c r="A1" s="1" t="s">
        <v>59</v>
      </c>
      <c r="B1" s="2"/>
      <c r="C1" s="2"/>
      <c r="D1" s="1" t="s">
        <v>60</v>
      </c>
      <c r="E1" s="1"/>
      <c r="F1" s="1"/>
      <c r="G1" s="1"/>
      <c r="H1" s="1"/>
      <c r="I1" s="1"/>
      <c r="J1" s="1"/>
      <c r="K1" s="1"/>
    </row>
    <row r="2" spans="1:11">
      <c r="A2" s="3" t="s">
        <v>61</v>
      </c>
      <c r="B2" s="3" t="s">
        <v>62</v>
      </c>
      <c r="C2" s="3" t="s">
        <v>63</v>
      </c>
      <c r="D2" s="3" t="s">
        <v>64</v>
      </c>
      <c r="E2" s="1"/>
      <c r="F2" s="3" t="s">
        <v>65</v>
      </c>
      <c r="G2" s="1"/>
      <c r="H2" s="3" t="s">
        <v>66</v>
      </c>
      <c r="I2" s="1"/>
      <c r="J2" s="3" t="s">
        <v>67</v>
      </c>
      <c r="K2" s="1"/>
    </row>
    <row r="3" spans="1:11">
      <c r="A3" s="1"/>
      <c r="B3" s="1"/>
      <c r="C3" s="1"/>
      <c r="D3" s="1" t="s">
        <v>68</v>
      </c>
      <c r="E3" s="1" t="s">
        <v>69</v>
      </c>
      <c r="F3" s="1" t="s">
        <v>68</v>
      </c>
      <c r="G3" s="1" t="s">
        <v>69</v>
      </c>
      <c r="H3" s="1" t="s">
        <v>68</v>
      </c>
      <c r="I3" s="1" t="s">
        <v>69</v>
      </c>
      <c r="J3" s="1" t="s">
        <v>68</v>
      </c>
      <c r="K3" s="1" t="s">
        <v>69</v>
      </c>
    </row>
    <row r="4" spans="1:11">
      <c r="A4" s="1" t="s">
        <v>70</v>
      </c>
      <c r="B4" s="1" t="s">
        <v>14</v>
      </c>
      <c r="C4" s="1"/>
      <c r="D4" s="1"/>
      <c r="E4" s="1"/>
      <c r="F4" s="4">
        <v>721421.48</v>
      </c>
      <c r="G4" s="4">
        <v>721421.48</v>
      </c>
      <c r="H4" s="4">
        <v>721421.48</v>
      </c>
      <c r="I4" s="4">
        <v>721421.48</v>
      </c>
      <c r="J4" s="1"/>
      <c r="K4" s="1"/>
    </row>
    <row r="5" spans="1:11">
      <c r="A5" s="1"/>
      <c r="B5" s="1" t="s">
        <v>22</v>
      </c>
      <c r="C5" s="1"/>
      <c r="D5" s="1"/>
      <c r="E5" s="1"/>
      <c r="F5" s="4">
        <v>721421.48</v>
      </c>
      <c r="G5" s="4">
        <v>721421.48</v>
      </c>
      <c r="H5" s="4">
        <v>721421.48</v>
      </c>
      <c r="I5" s="4">
        <v>721421.48</v>
      </c>
      <c r="J5" s="1"/>
      <c r="K5" s="1"/>
    </row>
  </sheetData>
  <mergeCells count="7">
    <mergeCell ref="D2:E2"/>
    <mergeCell ref="F2:G2"/>
    <mergeCell ref="H2:I2"/>
    <mergeCell ref="J2:K2"/>
    <mergeCell ref="A2:A3"/>
    <mergeCell ref="B2:B3"/>
    <mergeCell ref="C2:C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3</vt:i4>
      </vt:variant>
    </vt:vector>
  </HeadingPairs>
  <TitlesOfParts>
    <vt:vector size="3" baseType="lpstr">
      <vt:lpstr>税金计算明细</vt:lpstr>
      <vt:lpstr>税金汇总</vt:lpstr>
      <vt:lpstr>主营业务收入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Fearless</cp:lastModifiedBy>
  <dcterms:created xsi:type="dcterms:W3CDTF">2023-01-10T11:08:00Z</dcterms:created>
  <dcterms:modified xsi:type="dcterms:W3CDTF">2023-07-19T08:03:16Z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ICV">
    <vt:lpwstr>1D2FB9EC18974008942AD84C9C89C321</vt:lpwstr>
  </property>
  <property fmtid="{D5CDD505-2E9C-101B-9397-08002B2CF9AE}" pid="5" name="KSOProductBuildVer">
    <vt:lpwstr>2052-11.1.0.13703</vt:lpwstr>
  </property>
  <property fmtid="{D5CDD505-2E9C-101B-9397-08002B2CF9AE}" pid="6" name="KSOReadingLayout">
    <vt:bool>true</vt:bool>
  </property>
</Properties>
</file>